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ihullcouncil-my.sharepoint.com/personal/suzanna_corrigan_solihull_gov_uk/Documents/School Forum/Schools Forum meeting Tuesday 11.10.22/"/>
    </mc:Choice>
  </mc:AlternateContent>
  <xr:revisionPtr revIDLastSave="0" documentId="8_{D5BFF3AA-0ABD-4800-9C87-F96C4750AE83}" xr6:coauthVersionLast="47" xr6:coauthVersionMax="47" xr10:uidLastSave="{00000000-0000-0000-0000-000000000000}"/>
  <bookViews>
    <workbookView xWindow="-120" yWindow="-120" windowWidth="20730" windowHeight="11160" xr2:uid="{2827A197-A58E-47FF-B1F0-AD3B6A8071FE}"/>
  </bookViews>
  <sheets>
    <sheet name="Appendix B" sheetId="2" r:id="rId1"/>
    <sheet name="Appendix C" sheetId="1" r:id="rId2"/>
  </sheets>
  <externalReferences>
    <externalReference r:id="rId3"/>
    <externalReference r:id="rId4"/>
  </externalReferences>
  <definedNames>
    <definedName name="_xlnm._FilterDatabase" localSheetId="1" hidden="1">'Appendix C'!$A$1:$G$89</definedName>
    <definedName name="_SSR3" localSheetId="0" hidden="1">{#N/A,#N/A,FALSE,"analysis"}</definedName>
    <definedName name="_SSR3" hidden="1">{#N/A,#N/A,FALSE,"analysis"}</definedName>
    <definedName name="abc" localSheetId="0" hidden="1">{#N/A,#N/A,FALSE,"analysis"}</definedName>
    <definedName name="abc" hidden="1">{#N/A,#N/A,FALSE,"analysis"}</definedName>
    <definedName name="abcd" localSheetId="0" hidden="1">{#N/A,#N/A,FALSE,"EHLB";#N/A,#N/A,FALSE,"PLAN";#N/A,#N/A,FALSE,"RECAM";#N/A,#N/A,FALSE,"TANDH";#N/A,#N/A,FALSE,"WASTE"}</definedName>
    <definedName name="abcd" hidden="1">{#N/A,#N/A,FALSE,"EHLB";#N/A,#N/A,FALSE,"PLAN";#N/A,#N/A,FALSE,"RECAM";#N/A,#N/A,FALSE,"TANDH";#N/A,#N/A,FALSE,"WASTE"}</definedName>
    <definedName name="b" localSheetId="0" hidden="1">{#N/A,#N/A,FALSE,"analysis"}</definedName>
    <definedName name="b" hidden="1">{#N/A,#N/A,FALSE,"analysis"}</definedName>
    <definedName name="current_year" localSheetId="0">[1]Cover!$T$7</definedName>
    <definedName name="current_year">[2]Cover!$T$7</definedName>
    <definedName name="def" localSheetId="0" hidden="1">{#N/A,#N/A,FALSE,"analysis"}</definedName>
    <definedName name="def" hidden="1">{#N/A,#N/A,FALSE,"analysis"}</definedName>
    <definedName name="Emerg" localSheetId="0" hidden="1">{#N/A,#N/A,FALSE,"analysis"}</definedName>
    <definedName name="Emerg" hidden="1">{#N/A,#N/A,FALSE,"analysis"}</definedName>
    <definedName name="Env" localSheetId="0" hidden="1">{#N/A,#N/A,FALSE,"analysis"}</definedName>
    <definedName name="Env" hidden="1">{#N/A,#N/A,FALSE,"analysis"}</definedName>
    <definedName name="food" localSheetId="0" hidden="1">{#N/A,#N/A,FALSE,"EHLB";#N/A,#N/A,FALSE,"PLAN";#N/A,#N/A,FALSE,"RECAM";#N/A,#N/A,FALSE,"TANDH";#N/A,#N/A,FALSE,"WASTE"}</definedName>
    <definedName name="food" hidden="1">{#N/A,#N/A,FALSE,"EHLB";#N/A,#N/A,FALSE,"PLAN";#N/A,#N/A,FALSE,"RECAM";#N/A,#N/A,FALSE,"TANDH";#N/A,#N/A,FALSE,"WASTE"}</definedName>
    <definedName name="john" localSheetId="0" hidden="1">{#N/A,#N/A,FALSE,"EHLB";#N/A,#N/A,FALSE,"PLAN";#N/A,#N/A,FALSE,"RECAM";#N/A,#N/A,FALSE,"TANDH";#N/A,#N/A,FALSE,"WASTE"}</definedName>
    <definedName name="john" hidden="1">{#N/A,#N/A,FALSE,"EHLB";#N/A,#N/A,FALSE,"PLAN";#N/A,#N/A,FALSE,"RECAM";#N/A,#N/A,FALSE,"TANDH";#N/A,#N/A,FALSE,"WASTE"}</definedName>
    <definedName name="previous_year" localSheetId="0">[1]Cover!$T$9</definedName>
    <definedName name="previous_year">[2]Cover!$T$9</definedName>
    <definedName name="protec" localSheetId="0" hidden="1">{#N/A,#N/A,FALSE,"EHLB";#N/A,#N/A,FALSE,"PLAN";#N/A,#N/A,FALSE,"RECAM";#N/A,#N/A,FALSE,"TANDH";#N/A,#N/A,FALSE,"WASTE"}</definedName>
    <definedName name="protec" hidden="1">{#N/A,#N/A,FALSE,"EHLB";#N/A,#N/A,FALSE,"PLAN";#N/A,#N/A,FALSE,"RECAM";#N/A,#N/A,FALSE,"TANDH";#N/A,#N/A,FALSE,"WASTE"}</definedName>
    <definedName name="sam" localSheetId="0" hidden="1">{#N/A,#N/A,FALSE,"EHLB";#N/A,#N/A,FALSE,"PLAN";#N/A,#N/A,FALSE,"RECAM";#N/A,#N/A,FALSE,"TANDH";#N/A,#N/A,FALSE,"WASTE"}</definedName>
    <definedName name="sam" hidden="1">{#N/A,#N/A,FALSE,"EHLB";#N/A,#N/A,FALSE,"PLAN";#N/A,#N/A,FALSE,"RECAM";#N/A,#N/A,FALSE,"TANDH";#N/A,#N/A,FALSE,"WASTE"}</definedName>
    <definedName name="SRR" localSheetId="0" hidden="1">{#N/A,#N/A,FALSE,"analysis"}</definedName>
    <definedName name="SRR" hidden="1">{#N/A,#N/A,FALSE,"analysis"}</definedName>
    <definedName name="Ssr" localSheetId="0" hidden="1">{#N/A,#N/A,FALSE,"EHLB";#N/A,#N/A,FALSE,"PLAN";#N/A,#N/A,FALSE,"RECAM";#N/A,#N/A,FALSE,"TANDH";#N/A,#N/A,FALSE,"WASTE"}</definedName>
    <definedName name="Ssr" hidden="1">{#N/A,#N/A,FALSE,"EHLB";#N/A,#N/A,FALSE,"PLAN";#N/A,#N/A,FALSE,"RECAM";#N/A,#N/A,FALSE,"TANDH";#N/A,#N/A,FALSE,"WASTE"}</definedName>
    <definedName name="wrn.report1." localSheetId="0" hidden="1">{#N/A,#N/A,FALSE,"EHLB";#N/A,#N/A,FALSE,"PLAN";#N/A,#N/A,FALSE,"RECAM";#N/A,#N/A,FALSE,"TANDH";#N/A,#N/A,FALSE,"WASTE"}</definedName>
    <definedName name="wrn.report1." hidden="1">{#N/A,#N/A,FALSE,"EHLB";#N/A,#N/A,FALSE,"PLAN";#N/A,#N/A,FALSE,"RECAM";#N/A,#N/A,FALSE,"TANDH";#N/A,#N/A,FALSE,"WASTE"}</definedName>
    <definedName name="wrn.report2." localSheetId="0" hidden="1">{#N/A,#N/A,FALSE,"EHLB";#N/A,#N/A,FALSE,"PLAN";#N/A,#N/A,FALSE,"RECAM";#N/A,#N/A,FALSE,"TANDH";#N/A,#N/A,FALSE,"WASTE"}</definedName>
    <definedName name="wrn.report2." hidden="1">{#N/A,#N/A,FALSE,"EHLB";#N/A,#N/A,FALSE,"PLAN";#N/A,#N/A,FALSE,"RECAM";#N/A,#N/A,FALSE,"TANDH";#N/A,#N/A,FALSE,"WASTE"}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2" l="1"/>
  <c r="L19" i="2"/>
  <c r="K19" i="2"/>
  <c r="J19" i="2"/>
  <c r="M17" i="2"/>
  <c r="L17" i="2"/>
  <c r="K17" i="2"/>
  <c r="J17" i="2"/>
  <c r="H17" i="2"/>
  <c r="R17" i="2" s="1"/>
  <c r="G17" i="2"/>
  <c r="Q17" i="2" s="1"/>
  <c r="M16" i="2"/>
  <c r="L16" i="2"/>
  <c r="K16" i="2"/>
  <c r="J16" i="2"/>
  <c r="H16" i="2"/>
  <c r="R16" i="2" s="1"/>
  <c r="G16" i="2"/>
  <c r="Q16" i="2" s="1"/>
  <c r="M15" i="2"/>
  <c r="L15" i="2"/>
  <c r="K15" i="2"/>
  <c r="J15" i="2"/>
  <c r="H15" i="2"/>
  <c r="R15" i="2" s="1"/>
  <c r="G15" i="2"/>
  <c r="Q15" i="2" s="1"/>
  <c r="M14" i="2"/>
  <c r="L14" i="2"/>
  <c r="K14" i="2"/>
  <c r="J14" i="2"/>
  <c r="H14" i="2"/>
  <c r="R14" i="2" s="1"/>
  <c r="G14" i="2"/>
  <c r="Q14" i="2" s="1"/>
  <c r="M13" i="2"/>
  <c r="L13" i="2"/>
  <c r="K13" i="2"/>
  <c r="J13" i="2"/>
  <c r="H13" i="2"/>
  <c r="R13" i="2" s="1"/>
  <c r="G13" i="2"/>
  <c r="Q13" i="2" s="1"/>
  <c r="M12" i="2"/>
  <c r="L12" i="2"/>
  <c r="K12" i="2"/>
  <c r="J12" i="2"/>
  <c r="H12" i="2"/>
  <c r="R12" i="2" s="1"/>
  <c r="G12" i="2"/>
  <c r="Q12" i="2" s="1"/>
  <c r="M11" i="2"/>
  <c r="L11" i="2"/>
  <c r="K11" i="2"/>
  <c r="J11" i="2"/>
  <c r="H11" i="2"/>
  <c r="R11" i="2" s="1"/>
  <c r="G11" i="2"/>
  <c r="Q11" i="2" s="1"/>
  <c r="M10" i="2"/>
  <c r="L10" i="2"/>
  <c r="K10" i="2"/>
  <c r="J10" i="2"/>
  <c r="H10" i="2"/>
  <c r="R10" i="2" s="1"/>
  <c r="G10" i="2"/>
  <c r="Q10" i="2" s="1"/>
  <c r="M9" i="2"/>
  <c r="L9" i="2"/>
  <c r="K9" i="2"/>
  <c r="J9" i="2"/>
  <c r="H9" i="2"/>
  <c r="G9" i="2"/>
  <c r="Q9" i="2" s="1"/>
  <c r="M8" i="2"/>
  <c r="L8" i="2"/>
  <c r="K8" i="2"/>
  <c r="J8" i="2"/>
  <c r="H8" i="2"/>
  <c r="R8" i="2" s="1"/>
  <c r="G8" i="2"/>
  <c r="Q8" i="2" s="1"/>
  <c r="M7" i="2"/>
  <c r="L7" i="2"/>
  <c r="K7" i="2"/>
  <c r="J7" i="2"/>
  <c r="H7" i="2"/>
  <c r="R7" i="2" s="1"/>
  <c r="G7" i="2"/>
  <c r="Q7" i="2" s="1"/>
  <c r="M6" i="2"/>
  <c r="L6" i="2"/>
  <c r="K6" i="2"/>
  <c r="H6" i="2"/>
  <c r="R6" i="2" s="1"/>
  <c r="G6" i="2"/>
  <c r="R5" i="2"/>
  <c r="M5" i="2"/>
  <c r="L5" i="2"/>
  <c r="K5" i="2"/>
  <c r="J5" i="2"/>
  <c r="H5" i="2"/>
  <c r="G5" i="2"/>
  <c r="Q5" i="2" s="1"/>
  <c r="G89" i="1"/>
  <c r="F89" i="1"/>
  <c r="E89" i="1"/>
  <c r="H88" i="1"/>
  <c r="G88" i="1"/>
  <c r="K88" i="1" s="1"/>
  <c r="F88" i="1"/>
  <c r="J88" i="1" s="1"/>
  <c r="L88" i="1" s="1"/>
  <c r="E88" i="1"/>
  <c r="G87" i="1"/>
  <c r="F87" i="1"/>
  <c r="E87" i="1"/>
  <c r="H86" i="1"/>
  <c r="G86" i="1"/>
  <c r="K86" i="1" s="1"/>
  <c r="F86" i="1"/>
  <c r="E86" i="1"/>
  <c r="G85" i="1"/>
  <c r="F85" i="1"/>
  <c r="E85" i="1"/>
  <c r="K84" i="1"/>
  <c r="H84" i="1"/>
  <c r="G84" i="1"/>
  <c r="F84" i="1"/>
  <c r="E84" i="1"/>
  <c r="I83" i="1"/>
  <c r="N83" i="1" s="1"/>
  <c r="G83" i="1"/>
  <c r="F83" i="1"/>
  <c r="M83" i="1" s="1"/>
  <c r="E83" i="1"/>
  <c r="H82" i="1"/>
  <c r="G82" i="1"/>
  <c r="K82" i="1" s="1"/>
  <c r="F82" i="1"/>
  <c r="E82" i="1"/>
  <c r="I81" i="1"/>
  <c r="M81" i="1" s="1"/>
  <c r="G81" i="1"/>
  <c r="F81" i="1"/>
  <c r="E81" i="1"/>
  <c r="H80" i="1"/>
  <c r="G80" i="1"/>
  <c r="K80" i="1" s="1"/>
  <c r="F80" i="1"/>
  <c r="E80" i="1"/>
  <c r="K79" i="1"/>
  <c r="J79" i="1"/>
  <c r="I79" i="1"/>
  <c r="M79" i="1" s="1"/>
  <c r="H79" i="1"/>
  <c r="L78" i="1"/>
  <c r="J78" i="1"/>
  <c r="I78" i="1"/>
  <c r="N78" i="1" s="1"/>
  <c r="H78" i="1"/>
  <c r="K78" i="1" s="1"/>
  <c r="M77" i="1"/>
  <c r="I77" i="1"/>
  <c r="N77" i="1" s="1"/>
  <c r="H77" i="1"/>
  <c r="J77" i="1" s="1"/>
  <c r="N76" i="1"/>
  <c r="J76" i="1"/>
  <c r="I76" i="1"/>
  <c r="M76" i="1" s="1"/>
  <c r="H76" i="1"/>
  <c r="K76" i="1" s="1"/>
  <c r="M75" i="1"/>
  <c r="K75" i="1"/>
  <c r="J75" i="1"/>
  <c r="I75" i="1"/>
  <c r="N75" i="1" s="1"/>
  <c r="H75" i="1"/>
  <c r="J74" i="1"/>
  <c r="L74" i="1" s="1"/>
  <c r="I74" i="1"/>
  <c r="N74" i="1" s="1"/>
  <c r="H74" i="1"/>
  <c r="K74" i="1" s="1"/>
  <c r="L73" i="1"/>
  <c r="K73" i="1"/>
  <c r="I73" i="1"/>
  <c r="N73" i="1" s="1"/>
  <c r="H73" i="1"/>
  <c r="J73" i="1" s="1"/>
  <c r="N72" i="1"/>
  <c r="I72" i="1"/>
  <c r="M72" i="1" s="1"/>
  <c r="H72" i="1"/>
  <c r="K72" i="1" s="1"/>
  <c r="K71" i="1"/>
  <c r="J71" i="1"/>
  <c r="I71" i="1"/>
  <c r="N71" i="1" s="1"/>
  <c r="H71" i="1"/>
  <c r="I70" i="1"/>
  <c r="M70" i="1" s="1"/>
  <c r="H70" i="1"/>
  <c r="K70" i="1" s="1"/>
  <c r="K69" i="1"/>
  <c r="I69" i="1"/>
  <c r="N69" i="1" s="1"/>
  <c r="H69" i="1"/>
  <c r="J69" i="1" s="1"/>
  <c r="L69" i="1" s="1"/>
  <c r="N68" i="1"/>
  <c r="I68" i="1"/>
  <c r="M68" i="1" s="1"/>
  <c r="H68" i="1"/>
  <c r="K68" i="1" s="1"/>
  <c r="K67" i="1"/>
  <c r="J67" i="1"/>
  <c r="L67" i="1" s="1"/>
  <c r="I67" i="1"/>
  <c r="N67" i="1" s="1"/>
  <c r="H67" i="1"/>
  <c r="M66" i="1"/>
  <c r="I66" i="1"/>
  <c r="N66" i="1" s="1"/>
  <c r="H66" i="1"/>
  <c r="K66" i="1" s="1"/>
  <c r="I65" i="1"/>
  <c r="N65" i="1" s="1"/>
  <c r="H65" i="1"/>
  <c r="J65" i="1" s="1"/>
  <c r="N63" i="1"/>
  <c r="K63" i="1"/>
  <c r="J63" i="1"/>
  <c r="L63" i="1" s="1"/>
  <c r="I63" i="1"/>
  <c r="M63" i="1" s="1"/>
  <c r="H63" i="1"/>
  <c r="K62" i="1"/>
  <c r="J62" i="1"/>
  <c r="I62" i="1"/>
  <c r="M62" i="1" s="1"/>
  <c r="H62" i="1"/>
  <c r="L61" i="1"/>
  <c r="J61" i="1"/>
  <c r="I61" i="1"/>
  <c r="N61" i="1" s="1"/>
  <c r="H61" i="1"/>
  <c r="K61" i="1" s="1"/>
  <c r="M60" i="1"/>
  <c r="I60" i="1"/>
  <c r="N60" i="1" s="1"/>
  <c r="H60" i="1"/>
  <c r="J60" i="1" s="1"/>
  <c r="N59" i="1"/>
  <c r="J59" i="1"/>
  <c r="I59" i="1"/>
  <c r="M59" i="1" s="1"/>
  <c r="H59" i="1"/>
  <c r="K59" i="1" s="1"/>
  <c r="M58" i="1"/>
  <c r="K58" i="1"/>
  <c r="J58" i="1"/>
  <c r="I58" i="1"/>
  <c r="N58" i="1" s="1"/>
  <c r="H58" i="1"/>
  <c r="J57" i="1"/>
  <c r="L57" i="1" s="1"/>
  <c r="I57" i="1"/>
  <c r="N57" i="1" s="1"/>
  <c r="H57" i="1"/>
  <c r="K57" i="1" s="1"/>
  <c r="L56" i="1"/>
  <c r="K56" i="1"/>
  <c r="I56" i="1"/>
  <c r="N56" i="1" s="1"/>
  <c r="H56" i="1"/>
  <c r="J56" i="1" s="1"/>
  <c r="N55" i="1"/>
  <c r="I55" i="1"/>
  <c r="M55" i="1" s="1"/>
  <c r="H55" i="1"/>
  <c r="K55" i="1" s="1"/>
  <c r="K54" i="1"/>
  <c r="J54" i="1"/>
  <c r="I54" i="1"/>
  <c r="N54" i="1" s="1"/>
  <c r="H54" i="1"/>
  <c r="I53" i="1"/>
  <c r="M53" i="1" s="1"/>
  <c r="H53" i="1"/>
  <c r="K53" i="1" s="1"/>
  <c r="K52" i="1"/>
  <c r="I52" i="1"/>
  <c r="N52" i="1" s="1"/>
  <c r="H52" i="1"/>
  <c r="J52" i="1" s="1"/>
  <c r="L52" i="1" s="1"/>
  <c r="N51" i="1"/>
  <c r="I51" i="1"/>
  <c r="M51" i="1" s="1"/>
  <c r="H51" i="1"/>
  <c r="K51" i="1" s="1"/>
  <c r="K50" i="1"/>
  <c r="J50" i="1"/>
  <c r="L50" i="1" s="1"/>
  <c r="I50" i="1"/>
  <c r="N50" i="1" s="1"/>
  <c r="H50" i="1"/>
  <c r="M49" i="1"/>
  <c r="I49" i="1"/>
  <c r="N49" i="1" s="1"/>
  <c r="H49" i="1"/>
  <c r="K49" i="1" s="1"/>
  <c r="I48" i="1"/>
  <c r="N48" i="1" s="1"/>
  <c r="H48" i="1"/>
  <c r="J48" i="1" s="1"/>
  <c r="N47" i="1"/>
  <c r="K47" i="1"/>
  <c r="J47" i="1"/>
  <c r="L47" i="1" s="1"/>
  <c r="I47" i="1"/>
  <c r="M47" i="1" s="1"/>
  <c r="H47" i="1"/>
  <c r="K46" i="1"/>
  <c r="J46" i="1"/>
  <c r="I46" i="1"/>
  <c r="M46" i="1" s="1"/>
  <c r="H46" i="1"/>
  <c r="L45" i="1"/>
  <c r="J45" i="1"/>
  <c r="I45" i="1"/>
  <c r="N45" i="1" s="1"/>
  <c r="H45" i="1"/>
  <c r="K45" i="1" s="1"/>
  <c r="M44" i="1"/>
  <c r="I44" i="1"/>
  <c r="N44" i="1" s="1"/>
  <c r="H44" i="1"/>
  <c r="J44" i="1" s="1"/>
  <c r="N43" i="1"/>
  <c r="J43" i="1"/>
  <c r="I43" i="1"/>
  <c r="M43" i="1" s="1"/>
  <c r="H43" i="1"/>
  <c r="K43" i="1" s="1"/>
  <c r="M42" i="1"/>
  <c r="K42" i="1"/>
  <c r="J42" i="1"/>
  <c r="I42" i="1"/>
  <c r="N42" i="1" s="1"/>
  <c r="H42" i="1"/>
  <c r="J41" i="1"/>
  <c r="L41" i="1" s="1"/>
  <c r="I41" i="1"/>
  <c r="N41" i="1" s="1"/>
  <c r="H41" i="1"/>
  <c r="K41" i="1" s="1"/>
  <c r="L40" i="1"/>
  <c r="K40" i="1"/>
  <c r="I40" i="1"/>
  <c r="N40" i="1" s="1"/>
  <c r="H40" i="1"/>
  <c r="J40" i="1" s="1"/>
  <c r="N39" i="1"/>
  <c r="I39" i="1"/>
  <c r="M39" i="1" s="1"/>
  <c r="H39" i="1"/>
  <c r="K39" i="1" s="1"/>
  <c r="K38" i="1"/>
  <c r="J38" i="1"/>
  <c r="I38" i="1"/>
  <c r="N38" i="1" s="1"/>
  <c r="H38" i="1"/>
  <c r="I37" i="1"/>
  <c r="M37" i="1" s="1"/>
  <c r="H37" i="1"/>
  <c r="K37" i="1" s="1"/>
  <c r="K36" i="1"/>
  <c r="I36" i="1"/>
  <c r="N36" i="1" s="1"/>
  <c r="H36" i="1"/>
  <c r="J36" i="1" s="1"/>
  <c r="L36" i="1" s="1"/>
  <c r="N35" i="1"/>
  <c r="I35" i="1"/>
  <c r="M35" i="1" s="1"/>
  <c r="H35" i="1"/>
  <c r="K35" i="1" s="1"/>
  <c r="K34" i="1"/>
  <c r="J34" i="1"/>
  <c r="L34" i="1" s="1"/>
  <c r="I34" i="1"/>
  <c r="N34" i="1" s="1"/>
  <c r="H34" i="1"/>
  <c r="M33" i="1"/>
  <c r="I33" i="1"/>
  <c r="N33" i="1" s="1"/>
  <c r="H33" i="1"/>
  <c r="K33" i="1" s="1"/>
  <c r="I32" i="1"/>
  <c r="N32" i="1" s="1"/>
  <c r="H32" i="1"/>
  <c r="J32" i="1" s="1"/>
  <c r="N31" i="1"/>
  <c r="K31" i="1"/>
  <c r="J31" i="1"/>
  <c r="L31" i="1" s="1"/>
  <c r="I31" i="1"/>
  <c r="M31" i="1" s="1"/>
  <c r="H31" i="1"/>
  <c r="K30" i="1"/>
  <c r="J30" i="1"/>
  <c r="I30" i="1"/>
  <c r="M30" i="1" s="1"/>
  <c r="H30" i="1"/>
  <c r="L29" i="1"/>
  <c r="J29" i="1"/>
  <c r="I29" i="1"/>
  <c r="N29" i="1" s="1"/>
  <c r="H29" i="1"/>
  <c r="K29" i="1" s="1"/>
  <c r="M28" i="1"/>
  <c r="I28" i="1"/>
  <c r="N28" i="1" s="1"/>
  <c r="H28" i="1"/>
  <c r="J28" i="1" s="1"/>
  <c r="J27" i="1"/>
  <c r="I27" i="1"/>
  <c r="M27" i="1" s="1"/>
  <c r="H27" i="1"/>
  <c r="K27" i="1" s="1"/>
  <c r="I26" i="1"/>
  <c r="N26" i="1" s="1"/>
  <c r="H26" i="1"/>
  <c r="K26" i="1" s="1"/>
  <c r="N25" i="1"/>
  <c r="I25" i="1"/>
  <c r="M25" i="1" s="1"/>
  <c r="H25" i="1"/>
  <c r="K25" i="1" s="1"/>
  <c r="N24" i="1"/>
  <c r="K24" i="1"/>
  <c r="J24" i="1"/>
  <c r="L24" i="1" s="1"/>
  <c r="I24" i="1"/>
  <c r="M24" i="1" s="1"/>
  <c r="H24" i="1"/>
  <c r="N23" i="1"/>
  <c r="J23" i="1"/>
  <c r="L23" i="1" s="1"/>
  <c r="I23" i="1"/>
  <c r="M23" i="1" s="1"/>
  <c r="H23" i="1"/>
  <c r="K23" i="1" s="1"/>
  <c r="I22" i="1"/>
  <c r="N22" i="1" s="1"/>
  <c r="H22" i="1"/>
  <c r="K22" i="1" s="1"/>
  <c r="N21" i="1"/>
  <c r="I21" i="1"/>
  <c r="M21" i="1" s="1"/>
  <c r="H21" i="1"/>
  <c r="K21" i="1" s="1"/>
  <c r="N20" i="1"/>
  <c r="K20" i="1"/>
  <c r="J20" i="1"/>
  <c r="L20" i="1" s="1"/>
  <c r="I20" i="1"/>
  <c r="M20" i="1" s="1"/>
  <c r="H20" i="1"/>
  <c r="N19" i="1"/>
  <c r="J19" i="1"/>
  <c r="I19" i="1"/>
  <c r="M19" i="1" s="1"/>
  <c r="H19" i="1"/>
  <c r="K19" i="1" s="1"/>
  <c r="I18" i="1"/>
  <c r="N18" i="1" s="1"/>
  <c r="H18" i="1"/>
  <c r="K18" i="1" s="1"/>
  <c r="N17" i="1"/>
  <c r="I17" i="1"/>
  <c r="M17" i="1" s="1"/>
  <c r="H17" i="1"/>
  <c r="K17" i="1" s="1"/>
  <c r="N16" i="1"/>
  <c r="K16" i="1"/>
  <c r="J16" i="1"/>
  <c r="L16" i="1" s="1"/>
  <c r="I16" i="1"/>
  <c r="M16" i="1" s="1"/>
  <c r="H16" i="1"/>
  <c r="N15" i="1"/>
  <c r="J15" i="1"/>
  <c r="L15" i="1" s="1"/>
  <c r="I15" i="1"/>
  <c r="M15" i="1" s="1"/>
  <c r="H15" i="1"/>
  <c r="K15" i="1" s="1"/>
  <c r="I14" i="1"/>
  <c r="M14" i="1" s="1"/>
  <c r="H14" i="1"/>
  <c r="K14" i="1" s="1"/>
  <c r="N13" i="1"/>
  <c r="I13" i="1"/>
  <c r="M13" i="1" s="1"/>
  <c r="H13" i="1"/>
  <c r="K13" i="1" s="1"/>
  <c r="N12" i="1"/>
  <c r="K12" i="1"/>
  <c r="J12" i="1"/>
  <c r="L12" i="1" s="1"/>
  <c r="I12" i="1"/>
  <c r="M12" i="1" s="1"/>
  <c r="H12" i="1"/>
  <c r="N11" i="1"/>
  <c r="J11" i="1"/>
  <c r="I11" i="1"/>
  <c r="M11" i="1" s="1"/>
  <c r="H11" i="1"/>
  <c r="K11" i="1" s="1"/>
  <c r="I10" i="1"/>
  <c r="M10" i="1" s="1"/>
  <c r="H10" i="1"/>
  <c r="K10" i="1" s="1"/>
  <c r="N9" i="1"/>
  <c r="I9" i="1"/>
  <c r="M9" i="1" s="1"/>
  <c r="H9" i="1"/>
  <c r="K9" i="1" s="1"/>
  <c r="N8" i="1"/>
  <c r="K8" i="1"/>
  <c r="J8" i="1"/>
  <c r="L8" i="1" s="1"/>
  <c r="I8" i="1"/>
  <c r="M8" i="1" s="1"/>
  <c r="H8" i="1"/>
  <c r="N7" i="1"/>
  <c r="J7" i="1"/>
  <c r="L7" i="1" s="1"/>
  <c r="I7" i="1"/>
  <c r="M7" i="1" s="1"/>
  <c r="H7" i="1"/>
  <c r="K7" i="1" s="1"/>
  <c r="I6" i="1"/>
  <c r="M6" i="1" s="1"/>
  <c r="H6" i="1"/>
  <c r="K6" i="1" s="1"/>
  <c r="N5" i="1"/>
  <c r="I5" i="1"/>
  <c r="M5" i="1" s="1"/>
  <c r="H5" i="1"/>
  <c r="K5" i="1" s="1"/>
  <c r="L43" i="1" l="1"/>
  <c r="L59" i="1"/>
  <c r="L76" i="1"/>
  <c r="L11" i="1"/>
  <c r="L19" i="1"/>
  <c r="L27" i="1"/>
  <c r="M85" i="1"/>
  <c r="L48" i="1"/>
  <c r="J81" i="1"/>
  <c r="M18" i="1"/>
  <c r="M22" i="1"/>
  <c r="M26" i="1"/>
  <c r="N30" i="1"/>
  <c r="N53" i="1"/>
  <c r="I89" i="1"/>
  <c r="N89" i="1" s="1"/>
  <c r="J6" i="1"/>
  <c r="L6" i="1" s="1"/>
  <c r="N6" i="1"/>
  <c r="J10" i="1"/>
  <c r="L10" i="1" s="1"/>
  <c r="N10" i="1"/>
  <c r="J14" i="1"/>
  <c r="L14" i="1" s="1"/>
  <c r="N14" i="1"/>
  <c r="J18" i="1"/>
  <c r="L18" i="1" s="1"/>
  <c r="J22" i="1"/>
  <c r="L22" i="1" s="1"/>
  <c r="J26" i="1"/>
  <c r="L26" i="1" s="1"/>
  <c r="M29" i="1"/>
  <c r="L30" i="1"/>
  <c r="K32" i="1"/>
  <c r="L32" i="1" s="1"/>
  <c r="J37" i="1"/>
  <c r="L37" i="1" s="1"/>
  <c r="M38" i="1"/>
  <c r="J39" i="1"/>
  <c r="L39" i="1" s="1"/>
  <c r="M40" i="1"/>
  <c r="M45" i="1"/>
  <c r="L46" i="1"/>
  <c r="K48" i="1"/>
  <c r="J53" i="1"/>
  <c r="L53" i="1" s="1"/>
  <c r="M54" i="1"/>
  <c r="J55" i="1"/>
  <c r="L55" i="1" s="1"/>
  <c r="M56" i="1"/>
  <c r="M61" i="1"/>
  <c r="L62" i="1"/>
  <c r="K65" i="1"/>
  <c r="L65" i="1" s="1"/>
  <c r="J70" i="1"/>
  <c r="L70" i="1" s="1"/>
  <c r="M71" i="1"/>
  <c r="J72" i="1"/>
  <c r="L72" i="1" s="1"/>
  <c r="M73" i="1"/>
  <c r="M78" i="1"/>
  <c r="L79" i="1"/>
  <c r="I80" i="1"/>
  <c r="M80" i="1" s="1"/>
  <c r="H81" i="1"/>
  <c r="K81" i="1" s="1"/>
  <c r="I82" i="1"/>
  <c r="M82" i="1" s="1"/>
  <c r="H83" i="1"/>
  <c r="J83" i="1" s="1"/>
  <c r="L83" i="1" s="1"/>
  <c r="J84" i="1"/>
  <c r="L84" i="1" s="1"/>
  <c r="I85" i="1"/>
  <c r="N85" i="1" s="1"/>
  <c r="K87" i="1"/>
  <c r="N46" i="1"/>
  <c r="J5" i="1"/>
  <c r="L5" i="1" s="1"/>
  <c r="J9" i="1"/>
  <c r="L9" i="1" s="1"/>
  <c r="J13" i="1"/>
  <c r="L13" i="1" s="1"/>
  <c r="J17" i="1"/>
  <c r="L17" i="1" s="1"/>
  <c r="J21" i="1"/>
  <c r="L21" i="1" s="1"/>
  <c r="J25" i="1"/>
  <c r="L25" i="1" s="1"/>
  <c r="K28" i="1"/>
  <c r="L28" i="1" s="1"/>
  <c r="J33" i="1"/>
  <c r="L33" i="1" s="1"/>
  <c r="M34" i="1"/>
  <c r="J35" i="1"/>
  <c r="L35" i="1" s="1"/>
  <c r="M36" i="1"/>
  <c r="M41" i="1"/>
  <c r="L42" i="1"/>
  <c r="K44" i="1"/>
  <c r="L44" i="1" s="1"/>
  <c r="J49" i="1"/>
  <c r="L49" i="1" s="1"/>
  <c r="M50" i="1"/>
  <c r="J51" i="1"/>
  <c r="L51" i="1" s="1"/>
  <c r="M52" i="1"/>
  <c r="M57" i="1"/>
  <c r="L58" i="1"/>
  <c r="K60" i="1"/>
  <c r="L60" i="1" s="1"/>
  <c r="J66" i="1"/>
  <c r="L66" i="1" s="1"/>
  <c r="M67" i="1"/>
  <c r="J68" i="1"/>
  <c r="L68" i="1" s="1"/>
  <c r="M69" i="1"/>
  <c r="M74" i="1"/>
  <c r="L75" i="1"/>
  <c r="K77" i="1"/>
  <c r="L77" i="1" s="1"/>
  <c r="J80" i="1"/>
  <c r="L80" i="1" s="1"/>
  <c r="J82" i="1"/>
  <c r="L82" i="1" s="1"/>
  <c r="N84" i="1"/>
  <c r="I84" i="1"/>
  <c r="M84" i="1" s="1"/>
  <c r="H85" i="1"/>
  <c r="J85" i="1" s="1"/>
  <c r="J86" i="1"/>
  <c r="L86" i="1" s="1"/>
  <c r="I87" i="1"/>
  <c r="N87" i="1" s="1"/>
  <c r="N37" i="1"/>
  <c r="N62" i="1"/>
  <c r="N70" i="1"/>
  <c r="N79" i="1"/>
  <c r="N81" i="1"/>
  <c r="N27" i="1"/>
  <c r="M32" i="1"/>
  <c r="L38" i="1"/>
  <c r="M48" i="1"/>
  <c r="L54" i="1"/>
  <c r="M65" i="1"/>
  <c r="L71" i="1"/>
  <c r="N80" i="1"/>
  <c r="N82" i="1"/>
  <c r="K83" i="1"/>
  <c r="I86" i="1"/>
  <c r="M86" i="1" s="1"/>
  <c r="H87" i="1"/>
  <c r="J87" i="1" s="1"/>
  <c r="L87" i="1" s="1"/>
  <c r="H89" i="1"/>
  <c r="K89" i="1" s="1"/>
  <c r="I88" i="1"/>
  <c r="M88" i="1" s="1"/>
  <c r="N88" i="1"/>
  <c r="M87" i="1" l="1"/>
  <c r="M89" i="1"/>
  <c r="L81" i="1"/>
  <c r="K85" i="1"/>
  <c r="L85" i="1" s="1"/>
  <c r="J89" i="1"/>
  <c r="L89" i="1" s="1"/>
  <c r="N8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Fenton, Stephen (Childrens Services - Solihull MBC)</author>
  </authors>
  <commentList>
    <comment ref="C3" authorId="0" shapeId="0" xr:uid="{55AF516C-3C0E-496A-8160-0236A192733D}">
      <text>
        <r>
          <rPr>
            <b/>
            <sz val="9"/>
            <color indexed="81"/>
            <rFont val="Tahoma"/>
            <family val="2"/>
          </rPr>
          <t>Fenton, Stephen (Childrens Services - Solihull MBC):</t>
        </r>
        <r>
          <rPr>
            <sz val="9"/>
            <color indexed="81"/>
            <rFont val="Tahoma"/>
            <family val="2"/>
          </rPr>
          <t xml:space="preserve">
Adapted from 2017-18 submission, but now ignores subfactors in old model. 
</t>
        </r>
      </text>
    </comment>
    <comment ref="J3" authorId="0" shapeId="0" xr:uid="{254F938E-C7B9-4633-8BF0-066B861C5DD7}">
      <text>
        <r>
          <rPr>
            <b/>
            <sz val="9"/>
            <color indexed="81"/>
            <rFont val="Tahoma"/>
            <family val="2"/>
          </rPr>
          <t>Fenton, Stephen (Childrens Services - Solihull MBC):</t>
        </r>
        <r>
          <rPr>
            <sz val="9"/>
            <color indexed="81"/>
            <rFont val="Tahoma"/>
            <family val="2"/>
          </rPr>
          <t xml:space="preserve">
Adapted from 2017-18 submission, but now ignores subfactors in old model. 
</t>
        </r>
      </text>
    </comment>
  </commentList>
</comments>
</file>

<file path=xl/sharedStrings.xml><?xml version="1.0" encoding="utf-8"?>
<sst xmlns="http://schemas.openxmlformats.org/spreadsheetml/2006/main" count="293" uniqueCount="127">
  <si>
    <t>Notional SEN Budget - Guidance to Solihull comparison</t>
  </si>
  <si>
    <t>Current Solihull factors and proportions</t>
  </si>
  <si>
    <t>DfE Guidance factors and proportions</t>
  </si>
  <si>
    <t>Notional SEN - EHCP %</t>
  </si>
  <si>
    <t>School Support SEN %</t>
  </si>
  <si>
    <t>Total</t>
  </si>
  <si>
    <t>2022-23 Notional SEN - EHCP 25%</t>
  </si>
  <si>
    <t>School Support SEN 75%</t>
  </si>
  <si>
    <t>Current Solihull EHCP proportion of total Notional Budget</t>
  </si>
  <si>
    <t>Primary</t>
  </si>
  <si>
    <t>Secondary</t>
  </si>
  <si>
    <t>AWPU - age weighted pupil unit - per pupil funding</t>
  </si>
  <si>
    <t>AWPU - age weighted pupil unit - KS4</t>
  </si>
  <si>
    <t>Current Free School Meal Eligibility</t>
  </si>
  <si>
    <t>FSM Ever 6</t>
  </si>
  <si>
    <t>IDACI F - Ranks 9033-12316 (37.5%)</t>
  </si>
  <si>
    <t>o</t>
  </si>
  <si>
    <t>IDACI E - Ranks 5748-9032 (27.5%)</t>
  </si>
  <si>
    <t>IDACI D - Ranks 4106-5747 (17.5%)</t>
  </si>
  <si>
    <t>IDACI C - Ranks 2464-4105 (12.5%)</t>
  </si>
  <si>
    <t>IDACI B - Ranks 822-2463 (deprived7.5%)</t>
  </si>
  <si>
    <t>IDACI A - Ranks 1-821 (most deprived 2.5%)</t>
  </si>
  <si>
    <t>Low prior attainment - 78 point measure</t>
  </si>
  <si>
    <t>English as Additional Language (3 Year measure)</t>
  </si>
  <si>
    <t>Lump Sum</t>
  </si>
  <si>
    <t>Sparsity Lump Sum</t>
  </si>
  <si>
    <t>Mobility - per pupil</t>
  </si>
  <si>
    <t>Special Educational Needs less ARPARC at Jan count 2022</t>
  </si>
  <si>
    <t>Appendix C</t>
  </si>
  <si>
    <t>Current and Main - all ages</t>
  </si>
  <si>
    <t>DfE number</t>
  </si>
  <si>
    <t>School Name</t>
  </si>
  <si>
    <t>Collab</t>
  </si>
  <si>
    <t>Area</t>
  </si>
  <si>
    <t>No Special Needs(N)</t>
  </si>
  <si>
    <t>SEN support (K)</t>
  </si>
  <si>
    <t>EHC plans(E)</t>
  </si>
  <si>
    <t>Grand Total Pupils</t>
  </si>
  <si>
    <t>Total SEN (K+E)</t>
  </si>
  <si>
    <t>support % of total roll</t>
  </si>
  <si>
    <t>EHCP % of total roll</t>
  </si>
  <si>
    <t>Total SEN %</t>
  </si>
  <si>
    <t>School Support %</t>
  </si>
  <si>
    <t>EHCP %</t>
  </si>
  <si>
    <t xml:space="preserve">Primary </t>
  </si>
  <si>
    <t>Balsall Common Primary School</t>
  </si>
  <si>
    <t>Rural</t>
  </si>
  <si>
    <t>South</t>
  </si>
  <si>
    <t xml:space="preserve">Bentley Heath Church of England Primary School </t>
  </si>
  <si>
    <t xml:space="preserve">Berkswell Church of England Voluntary Aided Primary School </t>
  </si>
  <si>
    <t xml:space="preserve">Bishop Wilson Church of England Primary School </t>
  </si>
  <si>
    <t>North Solihull Community</t>
  </si>
  <si>
    <t>North</t>
  </si>
  <si>
    <t>Blossomfield Infant and Nursery School</t>
  </si>
  <si>
    <t>Synergy</t>
  </si>
  <si>
    <t>Burman Infant School</t>
  </si>
  <si>
    <t>Evolve</t>
  </si>
  <si>
    <t>Castle Bromwich Infant School</t>
  </si>
  <si>
    <t>Castle Bromwich Junior School</t>
  </si>
  <si>
    <t>Cheswick Green Primary School</t>
  </si>
  <si>
    <t>Coleshill Heath School</t>
  </si>
  <si>
    <t xml:space="preserve">Coppice Junior School </t>
  </si>
  <si>
    <t>Mosaic</t>
  </si>
  <si>
    <t>Cranmore Infant School</t>
  </si>
  <si>
    <t>Damson Wood Academy-Closed</t>
  </si>
  <si>
    <t>Dickens Heath Community Primary School</t>
  </si>
  <si>
    <t>Dorridge Primary</t>
  </si>
  <si>
    <t>Fordbridge Community Primary School</t>
  </si>
  <si>
    <t>George Fentham Endowed School</t>
  </si>
  <si>
    <t xml:space="preserve">Greswold Primary School       </t>
  </si>
  <si>
    <t>Haslucks Green School</t>
  </si>
  <si>
    <t>Hockley Heath Primary School</t>
  </si>
  <si>
    <t>Kineton Green Primary School</t>
  </si>
  <si>
    <t>Kingshurst Primary School</t>
  </si>
  <si>
    <t xml:space="preserve">Knowle Church of England Primary School </t>
  </si>
  <si>
    <t xml:space="preserve">Lady Katherine Leveson Church of England Primary School    </t>
  </si>
  <si>
    <t xml:space="preserve">Langley Primary School </t>
  </si>
  <si>
    <t>Marston Green Infant School</t>
  </si>
  <si>
    <t xml:space="preserve">Marston Green Junior School </t>
  </si>
  <si>
    <t xml:space="preserve">Meriden Church of England Primary School </t>
  </si>
  <si>
    <t>Mill Lodge Primary School</t>
  </si>
  <si>
    <t xml:space="preserve">Monkspath J&amp;I School      </t>
  </si>
  <si>
    <t>Oak Cottage Primary School</t>
  </si>
  <si>
    <t>Olton Primary School</t>
  </si>
  <si>
    <t xml:space="preserve">Our Lady of Compassion Catholic Primary School </t>
  </si>
  <si>
    <t xml:space="preserve">Our Lady of the Wayside Catholic Primary School </t>
  </si>
  <si>
    <t>Peterbrook Primary School</t>
  </si>
  <si>
    <t>Sharmans Cross Junior School</t>
  </si>
  <si>
    <t>Shirley Heath Junior School</t>
  </si>
  <si>
    <t>Smith's Wood Community Primary School</t>
  </si>
  <si>
    <t xml:space="preserve">St Alphege Church of England Infant School </t>
  </si>
  <si>
    <t xml:space="preserve">St Alphege Church of England Junior School       </t>
  </si>
  <si>
    <t xml:space="preserve">St Andrew's Catholic Primary School </t>
  </si>
  <si>
    <t xml:space="preserve">St Anne's Catholic Primary School </t>
  </si>
  <si>
    <t xml:space="preserve">St Anthony's Catholic Primary School </t>
  </si>
  <si>
    <t xml:space="preserve">St Augustine's Catholic Primary School </t>
  </si>
  <si>
    <t xml:space="preserve">St George &amp; St Teresa Catholic Primary School     </t>
  </si>
  <si>
    <t xml:space="preserve">St John the Baptist Catholic Primary School </t>
  </si>
  <si>
    <t xml:space="preserve">St Margaret's Church of England Primary School </t>
  </si>
  <si>
    <t xml:space="preserve">St Mary &amp; St Margaret's Church of England Primary School </t>
  </si>
  <si>
    <t xml:space="preserve">St Patrick's Church of England Primary School </t>
  </si>
  <si>
    <t>Streetsbrook Infant and Nursery School</t>
  </si>
  <si>
    <t>Tidbury Green School</t>
  </si>
  <si>
    <t>Tudor Grange Primary Academy - St James</t>
  </si>
  <si>
    <t>Tudor Grange Primary Academy - Yew Tree</t>
  </si>
  <si>
    <t>Ulverley School</t>
  </si>
  <si>
    <t xml:space="preserve">Valley Primary School </t>
  </si>
  <si>
    <t>Widney Junior School</t>
  </si>
  <si>
    <t>Windy Arbor J &amp; I School</t>
  </si>
  <si>
    <t>Woodlands Infant School</t>
  </si>
  <si>
    <t>Yorkswood Primary School</t>
  </si>
  <si>
    <t>Alderbrook School</t>
  </si>
  <si>
    <t>Arden School</t>
  </si>
  <si>
    <t>Grace</t>
  </si>
  <si>
    <t>Heart of England School</t>
  </si>
  <si>
    <t>John Henry Newman Catholic College</t>
  </si>
  <si>
    <t>Langley School</t>
  </si>
  <si>
    <t>Light Hall School</t>
  </si>
  <si>
    <t>Lode Heath School</t>
  </si>
  <si>
    <t>Lyndon School</t>
  </si>
  <si>
    <t>Park Hall Academy</t>
  </si>
  <si>
    <t>Smiths Wood Academy</t>
  </si>
  <si>
    <t xml:space="preserve">St Peters Catholic School </t>
  </si>
  <si>
    <t>Tudor Grange Academy Kingshurst</t>
  </si>
  <si>
    <t>Tudor Grange School</t>
  </si>
  <si>
    <t>WMG Academy for Young Engineers (Solihull)</t>
  </si>
  <si>
    <t>Solihull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</si>
</sst>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0.0%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5" fillId="0" borderId="0"/>
    <xf numFmtId="0" fontId="8" fillId="0" borderId="0"/>
    <xf numFmtId="0" fontId="8" fillId="0" borderId="0"/>
    <xf numFmtId="9" fontId="5" fillId="0" borderId="0" applyFont="0" applyFill="0" applyBorder="0" applyAlignment="0" applyProtection="0"/>
    <xf numFmtId="3" fontId="11" fillId="0" borderId="0"/>
    <xf numFmtId="9" fontId="11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1" applyFont="1"/>
    <xf numFmtId="0" fontId="6" fillId="0" borderId="0" xfId="2" applyFont="1"/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6" fillId="0" borderId="0" xfId="3" applyFont="1"/>
    <xf numFmtId="0" fontId="9" fillId="0" borderId="0" xfId="2" applyFont="1"/>
    <xf numFmtId="164" fontId="4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vertical="center" wrapText="1"/>
    </xf>
    <xf numFmtId="0" fontId="10" fillId="3" borderId="6" xfId="1" applyFont="1" applyFill="1" applyBorder="1" applyAlignment="1">
      <alignment vertical="center" wrapText="1"/>
    </xf>
    <xf numFmtId="0" fontId="1" fillId="0" borderId="7" xfId="4" applyFont="1" applyBorder="1"/>
    <xf numFmtId="0" fontId="1" fillId="0" borderId="8" xfId="4" applyFont="1" applyBorder="1"/>
    <xf numFmtId="0" fontId="1" fillId="0" borderId="9" xfId="3" applyFont="1" applyBorder="1" applyAlignment="1">
      <alignment horizontal="left"/>
    </xf>
    <xf numFmtId="0" fontId="1" fillId="0" borderId="9" xfId="2" applyFont="1" applyBorder="1"/>
    <xf numFmtId="0" fontId="1" fillId="0" borderId="10" xfId="2" applyFont="1" applyBorder="1" applyAlignment="1">
      <alignment horizontal="left"/>
    </xf>
    <xf numFmtId="0" fontId="1" fillId="0" borderId="11" xfId="2" applyFont="1" applyBorder="1" applyAlignment="1">
      <alignment horizontal="left"/>
    </xf>
    <xf numFmtId="3" fontId="1" fillId="0" borderId="9" xfId="2" applyNumberFormat="1" applyFont="1" applyBorder="1" applyAlignment="1">
      <alignment horizontal="right"/>
    </xf>
    <xf numFmtId="3" fontId="1" fillId="0" borderId="12" xfId="4" applyNumberFormat="1" applyFont="1" applyBorder="1"/>
    <xf numFmtId="9" fontId="11" fillId="0" borderId="12" xfId="5" applyFont="1" applyBorder="1"/>
    <xf numFmtId="165" fontId="11" fillId="0" borderId="13" xfId="5" applyNumberFormat="1" applyFont="1" applyBorder="1"/>
    <xf numFmtId="9" fontId="1" fillId="0" borderId="12" xfId="5" applyFont="1" applyFill="1" applyBorder="1" applyAlignment="1">
      <alignment horizontal="right"/>
    </xf>
    <xf numFmtId="9" fontId="11" fillId="0" borderId="14" xfId="5" applyFont="1" applyBorder="1"/>
    <xf numFmtId="9" fontId="11" fillId="0" borderId="12" xfId="5" applyFont="1" applyFill="1" applyBorder="1"/>
    <xf numFmtId="0" fontId="1" fillId="0" borderId="15" xfId="3" applyFont="1" applyBorder="1" applyAlignment="1">
      <alignment horizontal="left"/>
    </xf>
    <xf numFmtId="0" fontId="1" fillId="0" borderId="15" xfId="2" applyFont="1" applyBorder="1"/>
    <xf numFmtId="0" fontId="1" fillId="0" borderId="16" xfId="2" applyFont="1" applyBorder="1" applyAlignment="1">
      <alignment horizontal="left"/>
    </xf>
    <xf numFmtId="0" fontId="1" fillId="0" borderId="17" xfId="2" applyFont="1" applyBorder="1" applyAlignment="1">
      <alignment horizontal="left"/>
    </xf>
    <xf numFmtId="3" fontId="1" fillId="0" borderId="15" xfId="2" applyNumberFormat="1" applyFont="1" applyBorder="1" applyAlignment="1">
      <alignment horizontal="right"/>
    </xf>
    <xf numFmtId="9" fontId="11" fillId="0" borderId="12" xfId="5" applyFont="1" applyBorder="1" applyAlignment="1"/>
    <xf numFmtId="0" fontId="1" fillId="0" borderId="18" xfId="3" applyFont="1" applyBorder="1" applyAlignment="1">
      <alignment horizontal="left"/>
    </xf>
    <xf numFmtId="0" fontId="1" fillId="0" borderId="18" xfId="2" applyFont="1" applyBorder="1"/>
    <xf numFmtId="0" fontId="1" fillId="0" borderId="19" xfId="2" applyFont="1" applyBorder="1" applyAlignment="1">
      <alignment horizontal="left"/>
    </xf>
    <xf numFmtId="0" fontId="1" fillId="0" borderId="20" xfId="2" applyFont="1" applyBorder="1" applyAlignment="1">
      <alignment horizontal="left"/>
    </xf>
    <xf numFmtId="3" fontId="1" fillId="0" borderId="18" xfId="2" applyNumberFormat="1" applyFont="1" applyBorder="1" applyAlignment="1">
      <alignment horizontal="right"/>
    </xf>
    <xf numFmtId="0" fontId="2" fillId="3" borderId="5" xfId="3" applyFont="1" applyFill="1" applyBorder="1"/>
    <xf numFmtId="0" fontId="2" fillId="3" borderId="6" xfId="3" applyFont="1" applyFill="1" applyBorder="1"/>
    <xf numFmtId="3" fontId="2" fillId="3" borderId="6" xfId="3" applyNumberFormat="1" applyFont="1" applyFill="1" applyBorder="1" applyAlignment="1">
      <alignment horizontal="right"/>
    </xf>
    <xf numFmtId="0" fontId="1" fillId="0" borderId="10" xfId="2" applyFont="1" applyBorder="1"/>
    <xf numFmtId="0" fontId="1" fillId="0" borderId="9" xfId="2" applyFont="1" applyBorder="1" applyAlignment="1">
      <alignment horizontal="left"/>
    </xf>
    <xf numFmtId="0" fontId="1" fillId="0" borderId="21" xfId="2" applyFont="1" applyBorder="1" applyAlignment="1">
      <alignment horizontal="left"/>
    </xf>
    <xf numFmtId="3" fontId="1" fillId="0" borderId="11" xfId="2" applyNumberFormat="1" applyFont="1" applyBorder="1" applyAlignment="1">
      <alignment horizontal="right"/>
    </xf>
    <xf numFmtId="0" fontId="1" fillId="0" borderId="16" xfId="2" applyFont="1" applyBorder="1"/>
    <xf numFmtId="0" fontId="1" fillId="0" borderId="15" xfId="2" applyFont="1" applyBorder="1" applyAlignment="1">
      <alignment horizontal="left"/>
    </xf>
    <xf numFmtId="0" fontId="1" fillId="0" borderId="22" xfId="2" applyFont="1" applyBorder="1" applyAlignment="1">
      <alignment horizontal="left"/>
    </xf>
    <xf numFmtId="3" fontId="1" fillId="0" borderId="17" xfId="2" applyNumberFormat="1" applyFont="1" applyBorder="1" applyAlignment="1">
      <alignment horizontal="right"/>
    </xf>
    <xf numFmtId="0" fontId="1" fillId="0" borderId="19" xfId="2" applyFont="1" applyBorder="1"/>
    <xf numFmtId="0" fontId="1" fillId="0" borderId="18" xfId="2" applyFont="1" applyBorder="1" applyAlignment="1">
      <alignment horizontal="left"/>
    </xf>
    <xf numFmtId="0" fontId="1" fillId="0" borderId="23" xfId="2" applyFont="1" applyBorder="1" applyAlignment="1">
      <alignment horizontal="left"/>
    </xf>
    <xf numFmtId="3" fontId="1" fillId="0" borderId="20" xfId="2" applyNumberFormat="1" applyFont="1" applyBorder="1" applyAlignment="1">
      <alignment horizontal="right"/>
    </xf>
    <xf numFmtId="3" fontId="1" fillId="0" borderId="24" xfId="4" applyNumberFormat="1" applyFont="1" applyBorder="1"/>
    <xf numFmtId="9" fontId="11" fillId="0" borderId="24" xfId="5" applyFont="1" applyBorder="1"/>
    <xf numFmtId="0" fontId="2" fillId="3" borderId="5" xfId="3" applyFont="1" applyFill="1" applyBorder="1" applyAlignment="1">
      <alignment horizontal="left"/>
    </xf>
    <xf numFmtId="0" fontId="2" fillId="3" borderId="6" xfId="2" applyFont="1" applyFill="1" applyBorder="1"/>
    <xf numFmtId="0" fontId="1" fillId="3" borderId="6" xfId="2" applyFont="1" applyFill="1" applyBorder="1" applyAlignment="1">
      <alignment horizontal="left"/>
    </xf>
    <xf numFmtId="0" fontId="1" fillId="3" borderId="25" xfId="2" applyFont="1" applyFill="1" applyBorder="1" applyAlignment="1">
      <alignment horizontal="left"/>
    </xf>
    <xf numFmtId="3" fontId="1" fillId="3" borderId="5" xfId="2" applyNumberFormat="1" applyFont="1" applyFill="1" applyBorder="1" applyAlignment="1">
      <alignment horizontal="right"/>
    </xf>
    <xf numFmtId="3" fontId="1" fillId="3" borderId="6" xfId="2" applyNumberFormat="1" applyFont="1" applyFill="1" applyBorder="1" applyAlignment="1">
      <alignment horizontal="right"/>
    </xf>
    <xf numFmtId="3" fontId="1" fillId="0" borderId="2" xfId="4" applyNumberFormat="1" applyFont="1" applyBorder="1"/>
    <xf numFmtId="3" fontId="1" fillId="0" borderId="3" xfId="4" applyNumberFormat="1" applyFont="1" applyBorder="1"/>
    <xf numFmtId="9" fontId="11" fillId="0" borderId="3" xfId="5" applyFont="1" applyBorder="1"/>
    <xf numFmtId="165" fontId="11" fillId="0" borderId="3" xfId="5" applyNumberFormat="1" applyFont="1" applyBorder="1"/>
    <xf numFmtId="9" fontId="11" fillId="0" borderId="4" xfId="5" applyFont="1" applyBorder="1"/>
    <xf numFmtId="0" fontId="1" fillId="3" borderId="26" xfId="2" applyFont="1" applyFill="1" applyBorder="1" applyAlignment="1">
      <alignment horizontal="left"/>
    </xf>
    <xf numFmtId="17" fontId="1" fillId="3" borderId="27" xfId="2" applyNumberFormat="1" applyFont="1" applyFill="1" applyBorder="1" applyAlignment="1">
      <alignment horizontal="left"/>
    </xf>
    <xf numFmtId="3" fontId="1" fillId="2" borderId="28" xfId="2" applyNumberFormat="1" applyFont="1" applyFill="1" applyBorder="1" applyAlignment="1">
      <alignment horizontal="right"/>
    </xf>
    <xf numFmtId="3" fontId="1" fillId="2" borderId="29" xfId="2" applyNumberFormat="1" applyFont="1" applyFill="1" applyBorder="1" applyAlignment="1">
      <alignment horizontal="right"/>
    </xf>
    <xf numFmtId="0" fontId="1" fillId="0" borderId="30" xfId="2" applyFont="1" applyBorder="1"/>
    <xf numFmtId="0" fontId="1" fillId="3" borderId="31" xfId="2" applyFont="1" applyFill="1" applyBorder="1" applyAlignment="1">
      <alignment horizontal="left"/>
    </xf>
    <xf numFmtId="0" fontId="1" fillId="3" borderId="32" xfId="2" applyFont="1" applyFill="1" applyBorder="1" applyAlignment="1">
      <alignment horizontal="left"/>
    </xf>
    <xf numFmtId="3" fontId="1" fillId="2" borderId="33" xfId="2" applyNumberFormat="1" applyFont="1" applyFill="1" applyBorder="1" applyAlignment="1">
      <alignment horizontal="right"/>
    </xf>
    <xf numFmtId="3" fontId="1" fillId="2" borderId="34" xfId="2" applyNumberFormat="1" applyFont="1" applyFill="1" applyBorder="1" applyAlignment="1">
      <alignment horizontal="right"/>
    </xf>
    <xf numFmtId="3" fontId="1" fillId="0" borderId="35" xfId="4" applyNumberFormat="1" applyFont="1" applyBorder="1"/>
    <xf numFmtId="3" fontId="1" fillId="0" borderId="36" xfId="4" applyNumberFormat="1" applyFont="1" applyBorder="1"/>
    <xf numFmtId="9" fontId="11" fillId="0" borderId="36" xfId="5" applyFont="1" applyBorder="1"/>
    <xf numFmtId="165" fontId="11" fillId="0" borderId="36" xfId="5" applyNumberFormat="1" applyFont="1" applyBorder="1"/>
    <xf numFmtId="9" fontId="11" fillId="0" borderId="37" xfId="5" applyFont="1" applyBorder="1"/>
    <xf numFmtId="0" fontId="1" fillId="3" borderId="38" xfId="2" applyFont="1" applyFill="1" applyBorder="1"/>
    <xf numFmtId="0" fontId="1" fillId="0" borderId="11" xfId="2" applyFont="1" applyBorder="1"/>
    <xf numFmtId="0" fontId="1" fillId="3" borderId="27" xfId="2" applyFont="1" applyFill="1" applyBorder="1" applyAlignment="1">
      <alignment horizontal="left"/>
    </xf>
    <xf numFmtId="3" fontId="1" fillId="0" borderId="39" xfId="4" applyNumberFormat="1" applyFont="1" applyBorder="1"/>
    <xf numFmtId="9" fontId="11" fillId="0" borderId="39" xfId="5" applyFont="1" applyBorder="1"/>
    <xf numFmtId="165" fontId="11" fillId="0" borderId="39" xfId="5" applyNumberFormat="1" applyFont="1" applyBorder="1"/>
    <xf numFmtId="9" fontId="11" fillId="0" borderId="40" xfId="5" applyFont="1" applyBorder="1"/>
    <xf numFmtId="0" fontId="1" fillId="3" borderId="41" xfId="2" applyFont="1" applyFill="1" applyBorder="1"/>
    <xf numFmtId="0" fontId="1" fillId="0" borderId="17" xfId="2" applyFont="1" applyBorder="1"/>
    <xf numFmtId="3" fontId="1" fillId="2" borderId="42" xfId="2" applyNumberFormat="1" applyFont="1" applyFill="1" applyBorder="1" applyAlignment="1">
      <alignment horizontal="right"/>
    </xf>
    <xf numFmtId="3" fontId="1" fillId="2" borderId="43" xfId="2" applyNumberFormat="1" applyFont="1" applyFill="1" applyBorder="1" applyAlignment="1">
      <alignment horizontal="right"/>
    </xf>
    <xf numFmtId="165" fontId="11" fillId="0" borderId="12" xfId="5" applyNumberFormat="1" applyFont="1" applyBorder="1"/>
    <xf numFmtId="9" fontId="11" fillId="0" borderId="44" xfId="5" applyFont="1" applyBorder="1"/>
    <xf numFmtId="0" fontId="1" fillId="0" borderId="20" xfId="2" applyFont="1" applyBorder="1"/>
    <xf numFmtId="0" fontId="1" fillId="3" borderId="45" xfId="2" applyFont="1" applyFill="1" applyBorder="1" applyAlignment="1">
      <alignment horizontal="left"/>
    </xf>
    <xf numFmtId="0" fontId="1" fillId="3" borderId="46" xfId="2" applyFont="1" applyFill="1" applyBorder="1" applyAlignment="1">
      <alignment horizontal="left"/>
    </xf>
    <xf numFmtId="3" fontId="1" fillId="2" borderId="47" xfId="2" applyNumberFormat="1" applyFont="1" applyFill="1" applyBorder="1" applyAlignment="1">
      <alignment horizontal="right"/>
    </xf>
    <xf numFmtId="3" fontId="1" fillId="2" borderId="48" xfId="2" applyNumberFormat="1" applyFont="1" applyFill="1" applyBorder="1" applyAlignment="1">
      <alignment horizontal="right"/>
    </xf>
    <xf numFmtId="3" fontId="1" fillId="0" borderId="49" xfId="4" applyNumberFormat="1" applyFont="1" applyBorder="1"/>
    <xf numFmtId="9" fontId="11" fillId="0" borderId="49" xfId="5" applyFont="1" applyBorder="1"/>
    <xf numFmtId="165" fontId="11" fillId="0" borderId="49" xfId="5" applyNumberFormat="1" applyFont="1" applyBorder="1"/>
    <xf numFmtId="9" fontId="11" fillId="0" borderId="50" xfId="5" applyFont="1" applyBorder="1"/>
    <xf numFmtId="0" fontId="1" fillId="3" borderId="51" xfId="2" applyFont="1" applyFill="1" applyBorder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3" fontId="10" fillId="0" borderId="0" xfId="6" applyFont="1"/>
    <xf numFmtId="3" fontId="11" fillId="0" borderId="0" xfId="6"/>
    <xf numFmtId="3" fontId="11" fillId="0" borderId="2" xfId="6" applyBorder="1" applyAlignment="1">
      <alignment horizontal="center" wrapText="1"/>
    </xf>
    <xf numFmtId="3" fontId="11" fillId="0" borderId="4" xfId="6" applyBorder="1" applyAlignment="1">
      <alignment horizontal="center" wrapText="1"/>
    </xf>
    <xf numFmtId="3" fontId="11" fillId="0" borderId="52" xfId="6" applyBorder="1"/>
    <xf numFmtId="10" fontId="10" fillId="0" borderId="53" xfId="7" applyNumberFormat="1" applyFont="1" applyBorder="1"/>
    <xf numFmtId="10" fontId="10" fillId="0" borderId="54" xfId="7" applyNumberFormat="1" applyFont="1" applyBorder="1"/>
    <xf numFmtId="10" fontId="0" fillId="0" borderId="53" xfId="7" applyNumberFormat="1" applyFont="1" applyBorder="1"/>
    <xf numFmtId="10" fontId="0" fillId="0" borderId="54" xfId="7" applyNumberFormat="1" applyFont="1" applyBorder="1"/>
    <xf numFmtId="10" fontId="11" fillId="0" borderId="53" xfId="7" applyNumberFormat="1" applyFont="1" applyBorder="1"/>
    <xf numFmtId="10" fontId="11" fillId="0" borderId="54" xfId="7" applyNumberFormat="1" applyFont="1" applyBorder="1"/>
    <xf numFmtId="3" fontId="11" fillId="0" borderId="55" xfId="6" applyBorder="1"/>
    <xf numFmtId="10" fontId="10" fillId="0" borderId="56" xfId="7" applyNumberFormat="1" applyFont="1" applyBorder="1"/>
    <xf numFmtId="10" fontId="10" fillId="0" borderId="44" xfId="7" applyNumberFormat="1" applyFont="1" applyBorder="1"/>
    <xf numFmtId="10" fontId="0" fillId="0" borderId="56" xfId="7" applyNumberFormat="1" applyFont="1" applyBorder="1"/>
    <xf numFmtId="10" fontId="0" fillId="0" borderId="44" xfId="7" applyNumberFormat="1" applyFont="1" applyBorder="1"/>
    <xf numFmtId="10" fontId="11" fillId="0" borderId="56" xfId="7" applyNumberFormat="1" applyFont="1" applyBorder="1"/>
    <xf numFmtId="10" fontId="11" fillId="0" borderId="44" xfId="7" applyNumberFormat="1" applyFont="1" applyBorder="1"/>
    <xf numFmtId="3" fontId="11" fillId="0" borderId="56" xfId="6" applyBorder="1"/>
    <xf numFmtId="3" fontId="11" fillId="0" borderId="44" xfId="6" applyBorder="1"/>
    <xf numFmtId="3" fontId="11" fillId="0" borderId="57" xfId="6" applyBorder="1"/>
    <xf numFmtId="3" fontId="11" fillId="0" borderId="50" xfId="6" applyBorder="1"/>
    <xf numFmtId="10" fontId="11" fillId="0" borderId="57" xfId="7" applyNumberFormat="1" applyFont="1" applyBorder="1"/>
    <xf numFmtId="10" fontId="11" fillId="0" borderId="50" xfId="7" applyNumberFormat="1" applyFont="1" applyBorder="1"/>
    <xf numFmtId="10" fontId="0" fillId="0" borderId="57" xfId="7" applyNumberFormat="1" applyFont="1" applyBorder="1"/>
    <xf numFmtId="10" fontId="0" fillId="0" borderId="50" xfId="7" applyNumberFormat="1" applyFont="1" applyBorder="1"/>
    <xf numFmtId="3" fontId="11" fillId="0" borderId="5" xfId="6" applyBorder="1" applyAlignment="1">
      <alignment horizontal="center" wrapText="1"/>
    </xf>
    <xf numFmtId="3" fontId="11" fillId="0" borderId="25" xfId="6" applyBorder="1" applyAlignment="1">
      <alignment horizontal="center" wrapText="1"/>
    </xf>
    <xf numFmtId="3" fontId="11" fillId="0" borderId="5" xfId="6" applyBorder="1" applyAlignment="1">
      <alignment horizontal="center"/>
    </xf>
    <xf numFmtId="3" fontId="11" fillId="0" borderId="6" xfId="6" applyBorder="1" applyAlignment="1">
      <alignment horizontal="center"/>
    </xf>
    <xf numFmtId="3" fontId="11" fillId="0" borderId="25" xfId="6" applyBorder="1" applyAlignment="1">
      <alignment horizontal="center"/>
    </xf>
  </cellXfs>
  <cellStyles count="8">
    <cellStyle name="Normal" xfId="0" builtinId="0"/>
    <cellStyle name="Normal 10" xfId="6" xr:uid="{806A8A70-6F4A-4C96-929C-E068A53CFE87}"/>
    <cellStyle name="Normal 11 10" xfId="4" xr:uid="{683231C7-D4C3-4E00-8245-1D59A9BC2279}"/>
    <cellStyle name="Normal 2 10" xfId="3" xr:uid="{B87471EA-BA5A-42D1-B885-CB66DEB8D96D}"/>
    <cellStyle name="Normal 3 2 6" xfId="2" xr:uid="{23337B25-1089-4E12-97EB-E1213F1A5410}"/>
    <cellStyle name="Normal_analysis j2003 (excluding DfES Dup)" xfId="1" xr:uid="{AD5B4F0F-12F2-4B60-A59D-53FE0F0A19B3}"/>
    <cellStyle name="Percent 2" xfId="7" xr:uid="{F0F02DD1-A1EB-4BFB-A559-00AA6C210F24}"/>
    <cellStyle name="Percent 2 6" xfId="5" xr:uid="{0FE44A98-16F0-481D-9EE8-13C50B0E9E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@GMT-2022.08.18-11.31.07\Research\SHARED\Budgets\Bud22-23\Linked%202022-23\202223_P1_APT_334_SolihullLINK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search\SHARED\Budgets\Bud23-24\Linked%202023-24\202223_P1_APT_334_SolihullLIN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School Budget lookup"/>
      <sheetName val="Cover"/>
      <sheetName val="Schools Block Data"/>
      <sheetName val="21-22 submitted baselines"/>
      <sheetName val="21-22 HN places"/>
      <sheetName val="Proposed Free Schools"/>
      <sheetName val="IndicativeNFF NNDR PaidBy ESFA"/>
      <sheetName val="FSM6 update"/>
      <sheetName val="Inputs &amp; Adjustments"/>
      <sheetName val="Local Factors"/>
      <sheetName val="LA estimate of NNDR 22-23"/>
      <sheetName val="Adjusted Factors"/>
      <sheetName val="21-22 final baselines"/>
      <sheetName val="Commentary"/>
      <sheetName val="ProformaAggregation"/>
      <sheetName val="Proforma"/>
      <sheetName val="Block transfers"/>
      <sheetName val="De Delegation"/>
      <sheetName val="Education Functions"/>
      <sheetName val="New ISB"/>
      <sheetName val="School level SB"/>
      <sheetName val="Recoupment"/>
      <sheetName val="Post-16 infrastructure changes"/>
      <sheetName val="Validation sheet"/>
      <sheetName val="Models"/>
      <sheetName val="PN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School Budget lookup"/>
      <sheetName val="Cover"/>
      <sheetName val="Schools Block Data"/>
      <sheetName val="21-22 submitted baselines"/>
      <sheetName val="21-22 HN places"/>
      <sheetName val="Proposed Free Schools"/>
      <sheetName val="IndicativeNFF NNDR PaidBy ESFA"/>
      <sheetName val="FSM6 update"/>
      <sheetName val="Inputs &amp; Adjustments"/>
      <sheetName val="Local Factors"/>
      <sheetName val="LA estimate of NNDR 22-23"/>
      <sheetName val="Adjusted Factors"/>
      <sheetName val="21-22 final baselines"/>
      <sheetName val="Commentary"/>
      <sheetName val="ProformaAggregation"/>
      <sheetName val="Proforma"/>
      <sheetName val="Block transfers"/>
      <sheetName val="De Delegation"/>
      <sheetName val="Education Functions"/>
      <sheetName val="New ISB"/>
      <sheetName val="School level SB"/>
      <sheetName val="Recoupment"/>
      <sheetName val="Post-16 infrastructure changes"/>
      <sheetName val="Validation sheet"/>
      <sheetName val="Models"/>
      <sheetName val="PN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418F-0785-4A8D-91C5-59B77B44C269}">
  <dimension ref="B1:R19"/>
  <sheetViews>
    <sheetView tabSelected="1" workbookViewId="0">
      <selection activeCell="R9" sqref="R9"/>
    </sheetView>
  </sheetViews>
  <sheetFormatPr defaultRowHeight="12.75" x14ac:dyDescent="0.2"/>
  <cols>
    <col min="1" max="1" width="9.140625" style="107"/>
    <col min="2" max="2" width="43.5703125" style="107" bestFit="1" customWidth="1"/>
    <col min="3" max="3" width="9.140625" style="107"/>
    <col min="4" max="4" width="12.42578125" style="107" customWidth="1"/>
    <col min="5" max="5" width="9.140625" style="107"/>
    <col min="6" max="6" width="12.42578125" style="107" customWidth="1"/>
    <col min="7" max="7" width="9.140625" style="107"/>
    <col min="8" max="8" width="11.7109375" style="107" customWidth="1"/>
    <col min="9" max="9" width="3.140625" style="107" customWidth="1"/>
    <col min="10" max="10" width="9.140625" style="107"/>
    <col min="11" max="11" width="12.28515625" style="107" customWidth="1"/>
    <col min="12" max="12" width="9.140625" style="107"/>
    <col min="13" max="13" width="11.140625" style="107" customWidth="1"/>
    <col min="14" max="14" width="9.140625" style="107"/>
    <col min="15" max="15" width="11.85546875" style="107" customWidth="1"/>
    <col min="16" max="16" width="3.5703125" style="107" customWidth="1"/>
    <col min="17" max="17" width="9.140625" style="107"/>
    <col min="18" max="18" width="11" style="107" customWidth="1"/>
    <col min="19" max="16384" width="9.140625" style="107"/>
  </cols>
  <sheetData>
    <row r="1" spans="2:18" ht="13.5" thickBot="1" x14ac:dyDescent="0.25">
      <c r="B1" s="106" t="s">
        <v>0</v>
      </c>
    </row>
    <row r="2" spans="2:18" ht="13.5" thickBot="1" x14ac:dyDescent="0.25">
      <c r="C2" s="134" t="s">
        <v>1</v>
      </c>
      <c r="D2" s="135"/>
      <c r="E2" s="135"/>
      <c r="F2" s="135"/>
      <c r="G2" s="135"/>
      <c r="H2" s="136"/>
      <c r="J2" s="134" t="s">
        <v>2</v>
      </c>
      <c r="K2" s="135"/>
      <c r="L2" s="135"/>
      <c r="M2" s="135"/>
      <c r="N2" s="135"/>
      <c r="O2" s="136"/>
    </row>
    <row r="3" spans="2:18" ht="39" customHeight="1" thickBot="1" x14ac:dyDescent="0.25">
      <c r="C3" s="132" t="s">
        <v>3</v>
      </c>
      <c r="D3" s="133"/>
      <c r="E3" s="134" t="s">
        <v>4</v>
      </c>
      <c r="F3" s="136"/>
      <c r="G3" s="134" t="s">
        <v>5</v>
      </c>
      <c r="H3" s="136"/>
      <c r="J3" s="132" t="s">
        <v>6</v>
      </c>
      <c r="K3" s="133"/>
      <c r="L3" s="132" t="s">
        <v>7</v>
      </c>
      <c r="M3" s="133"/>
      <c r="N3" s="134" t="s">
        <v>5</v>
      </c>
      <c r="O3" s="136"/>
      <c r="Q3" s="132" t="s">
        <v>8</v>
      </c>
      <c r="R3" s="133"/>
    </row>
    <row r="4" spans="2:18" ht="13.5" customHeight="1" thickBot="1" x14ac:dyDescent="0.25">
      <c r="C4" s="108" t="s">
        <v>9</v>
      </c>
      <c r="D4" s="109" t="s">
        <v>10</v>
      </c>
      <c r="E4" s="108" t="s">
        <v>9</v>
      </c>
      <c r="F4" s="109" t="s">
        <v>10</v>
      </c>
      <c r="G4" s="108" t="s">
        <v>9</v>
      </c>
      <c r="H4" s="109" t="s">
        <v>10</v>
      </c>
      <c r="J4" s="108" t="s">
        <v>9</v>
      </c>
      <c r="K4" s="109" t="s">
        <v>10</v>
      </c>
      <c r="L4" s="108" t="s">
        <v>9</v>
      </c>
      <c r="M4" s="109" t="s">
        <v>10</v>
      </c>
      <c r="N4" s="108" t="s">
        <v>9</v>
      </c>
      <c r="O4" s="109" t="s">
        <v>10</v>
      </c>
      <c r="Q4" s="108" t="s">
        <v>9</v>
      </c>
      <c r="R4" s="109" t="s">
        <v>10</v>
      </c>
    </row>
    <row r="5" spans="2:18" x14ac:dyDescent="0.2">
      <c r="B5" s="110" t="s">
        <v>11</v>
      </c>
      <c r="C5" s="111">
        <v>0.01</v>
      </c>
      <c r="D5" s="112">
        <v>0.01</v>
      </c>
      <c r="E5" s="113">
        <v>0.01</v>
      </c>
      <c r="F5" s="114">
        <v>0.01</v>
      </c>
      <c r="G5" s="113">
        <f>+C5+E5</f>
        <v>0.02</v>
      </c>
      <c r="H5" s="114">
        <f t="shared" ref="H5:H17" si="0">+D5+F5</f>
        <v>0.02</v>
      </c>
      <c r="J5" s="115">
        <f>0.25*N5</f>
        <v>8.9999999999999993E-3</v>
      </c>
      <c r="K5" s="116">
        <f>0.25*O5</f>
        <v>5.7499999999999999E-3</v>
      </c>
      <c r="L5" s="113">
        <f>0.75*N5</f>
        <v>2.6999999999999996E-2</v>
      </c>
      <c r="M5" s="114">
        <f>0.75*O5</f>
        <v>1.7250000000000001E-2</v>
      </c>
      <c r="N5" s="113">
        <v>3.5999999999999997E-2</v>
      </c>
      <c r="O5" s="114">
        <v>2.3E-2</v>
      </c>
      <c r="Q5" s="113">
        <f>+C5/G5</f>
        <v>0.5</v>
      </c>
      <c r="R5" s="114">
        <f>+D5/H5</f>
        <v>0.5</v>
      </c>
    </row>
    <row r="6" spans="2:18" x14ac:dyDescent="0.2">
      <c r="B6" s="117" t="s">
        <v>12</v>
      </c>
      <c r="C6" s="118"/>
      <c r="D6" s="119">
        <v>0.01</v>
      </c>
      <c r="E6" s="120"/>
      <c r="F6" s="121">
        <v>0.01</v>
      </c>
      <c r="G6" s="120">
        <f t="shared" ref="G6:G17" si="1">+C6+E6</f>
        <v>0</v>
      </c>
      <c r="H6" s="121">
        <f t="shared" si="0"/>
        <v>0.02</v>
      </c>
      <c r="J6" s="122"/>
      <c r="K6" s="123">
        <f t="shared" ref="K6:K19" si="2">0.25*O6</f>
        <v>5.7499999999999999E-3</v>
      </c>
      <c r="L6" s="120">
        <f t="shared" ref="L6:M19" si="3">0.75*N6</f>
        <v>0</v>
      </c>
      <c r="M6" s="121">
        <f t="shared" si="3"/>
        <v>1.7250000000000001E-2</v>
      </c>
      <c r="N6" s="120"/>
      <c r="O6" s="121">
        <v>2.3E-2</v>
      </c>
      <c r="Q6" s="120"/>
      <c r="R6" s="121">
        <f t="shared" ref="R6:R17" si="4">+D6/H6</f>
        <v>0.5</v>
      </c>
    </row>
    <row r="7" spans="2:18" x14ac:dyDescent="0.2">
      <c r="B7" s="117" t="s">
        <v>13</v>
      </c>
      <c r="C7" s="118">
        <v>0.05</v>
      </c>
      <c r="D7" s="119">
        <v>0.05</v>
      </c>
      <c r="E7" s="120">
        <v>0.1</v>
      </c>
      <c r="F7" s="121">
        <v>0.1</v>
      </c>
      <c r="G7" s="120">
        <f t="shared" si="1"/>
        <v>0.15000000000000002</v>
      </c>
      <c r="H7" s="121">
        <f t="shared" si="0"/>
        <v>0.15000000000000002</v>
      </c>
      <c r="J7" s="122">
        <f t="shared" ref="J7:J19" si="5">0.25*N7</f>
        <v>0</v>
      </c>
      <c r="K7" s="123">
        <f t="shared" si="2"/>
        <v>0</v>
      </c>
      <c r="L7" s="120">
        <f t="shared" si="3"/>
        <v>0</v>
      </c>
      <c r="M7" s="121">
        <f t="shared" si="3"/>
        <v>0</v>
      </c>
      <c r="N7" s="120">
        <v>0</v>
      </c>
      <c r="O7" s="121">
        <v>0</v>
      </c>
      <c r="Q7" s="120">
        <f t="shared" ref="Q7:Q17" si="6">+C7/G7</f>
        <v>0.33333333333333331</v>
      </c>
      <c r="R7" s="121">
        <f t="shared" si="4"/>
        <v>0.33333333333333331</v>
      </c>
    </row>
    <row r="8" spans="2:18" x14ac:dyDescent="0.2">
      <c r="B8" s="117" t="s">
        <v>14</v>
      </c>
      <c r="C8" s="118">
        <v>0.05</v>
      </c>
      <c r="D8" s="119">
        <v>0.05</v>
      </c>
      <c r="E8" s="120">
        <v>0.1</v>
      </c>
      <c r="F8" s="121">
        <v>0.1</v>
      </c>
      <c r="G8" s="120">
        <f t="shared" si="1"/>
        <v>0.15000000000000002</v>
      </c>
      <c r="H8" s="121">
        <f t="shared" si="0"/>
        <v>0.15000000000000002</v>
      </c>
      <c r="J8" s="122">
        <f t="shared" si="5"/>
        <v>0.1125</v>
      </c>
      <c r="K8" s="123">
        <f t="shared" si="2"/>
        <v>8.5000000000000006E-2</v>
      </c>
      <c r="L8" s="120">
        <f t="shared" si="3"/>
        <v>0.33750000000000002</v>
      </c>
      <c r="M8" s="121">
        <f t="shared" si="3"/>
        <v>0.255</v>
      </c>
      <c r="N8" s="120">
        <v>0.45</v>
      </c>
      <c r="O8" s="121">
        <v>0.34</v>
      </c>
      <c r="Q8" s="120">
        <f t="shared" si="6"/>
        <v>0.33333333333333331</v>
      </c>
      <c r="R8" s="121">
        <f t="shared" si="4"/>
        <v>0.33333333333333331</v>
      </c>
    </row>
    <row r="9" spans="2:18" x14ac:dyDescent="0.2">
      <c r="B9" s="117" t="s">
        <v>15</v>
      </c>
      <c r="C9" s="118">
        <v>0.05</v>
      </c>
      <c r="D9" s="119">
        <v>0.05</v>
      </c>
      <c r="E9" s="120">
        <v>0.1</v>
      </c>
      <c r="F9" s="121">
        <v>0.1</v>
      </c>
      <c r="G9" s="120">
        <f t="shared" si="1"/>
        <v>0.15000000000000002</v>
      </c>
      <c r="H9" s="121">
        <f t="shared" si="0"/>
        <v>0.15000000000000002</v>
      </c>
      <c r="J9" s="122">
        <f t="shared" si="5"/>
        <v>0.1125</v>
      </c>
      <c r="K9" s="123">
        <f t="shared" si="2"/>
        <v>8.5000000000000006E-2</v>
      </c>
      <c r="L9" s="120">
        <f t="shared" si="3"/>
        <v>0.33750000000000002</v>
      </c>
      <c r="M9" s="121">
        <f t="shared" si="3"/>
        <v>0.255</v>
      </c>
      <c r="N9" s="120">
        <v>0.45</v>
      </c>
      <c r="O9" s="121">
        <v>0.34</v>
      </c>
      <c r="Q9" s="120">
        <f t="shared" si="6"/>
        <v>0.33333333333333331</v>
      </c>
      <c r="R9" s="121" t="s">
        <v>16</v>
      </c>
    </row>
    <row r="10" spans="2:18" x14ac:dyDescent="0.2">
      <c r="B10" s="117" t="s">
        <v>17</v>
      </c>
      <c r="C10" s="118">
        <v>0.05</v>
      </c>
      <c r="D10" s="119">
        <v>0.05</v>
      </c>
      <c r="E10" s="120">
        <v>0.1</v>
      </c>
      <c r="F10" s="121">
        <v>0.1</v>
      </c>
      <c r="G10" s="120">
        <f t="shared" si="1"/>
        <v>0.15000000000000002</v>
      </c>
      <c r="H10" s="121">
        <f t="shared" si="0"/>
        <v>0.15000000000000002</v>
      </c>
      <c r="J10" s="122">
        <f t="shared" si="5"/>
        <v>0.1125</v>
      </c>
      <c r="K10" s="123">
        <f t="shared" si="2"/>
        <v>8.5000000000000006E-2</v>
      </c>
      <c r="L10" s="120">
        <f t="shared" si="3"/>
        <v>0.33750000000000002</v>
      </c>
      <c r="M10" s="121">
        <f t="shared" si="3"/>
        <v>0.255</v>
      </c>
      <c r="N10" s="120">
        <v>0.45</v>
      </c>
      <c r="O10" s="121">
        <v>0.34</v>
      </c>
      <c r="Q10" s="120">
        <f t="shared" si="6"/>
        <v>0.33333333333333331</v>
      </c>
      <c r="R10" s="121">
        <f t="shared" si="4"/>
        <v>0.33333333333333331</v>
      </c>
    </row>
    <row r="11" spans="2:18" x14ac:dyDescent="0.2">
      <c r="B11" s="117" t="s">
        <v>18</v>
      </c>
      <c r="C11" s="118">
        <v>0.05</v>
      </c>
      <c r="D11" s="119">
        <v>0.05</v>
      </c>
      <c r="E11" s="120">
        <v>0.10000000000000002</v>
      </c>
      <c r="F11" s="121">
        <v>0.10000000000000002</v>
      </c>
      <c r="G11" s="120">
        <f t="shared" si="1"/>
        <v>0.15000000000000002</v>
      </c>
      <c r="H11" s="121">
        <f t="shared" si="0"/>
        <v>0.15000000000000002</v>
      </c>
      <c r="J11" s="122">
        <f t="shared" si="5"/>
        <v>0.1125</v>
      </c>
      <c r="K11" s="123">
        <f t="shared" si="2"/>
        <v>8.5000000000000006E-2</v>
      </c>
      <c r="L11" s="120">
        <f t="shared" si="3"/>
        <v>0.33750000000000002</v>
      </c>
      <c r="M11" s="121">
        <f t="shared" si="3"/>
        <v>0.255</v>
      </c>
      <c r="N11" s="120">
        <v>0.45</v>
      </c>
      <c r="O11" s="121">
        <v>0.34</v>
      </c>
      <c r="Q11" s="120">
        <f t="shared" si="6"/>
        <v>0.33333333333333331</v>
      </c>
      <c r="R11" s="121">
        <f t="shared" si="4"/>
        <v>0.33333333333333331</v>
      </c>
    </row>
    <row r="12" spans="2:18" x14ac:dyDescent="0.2">
      <c r="B12" s="117" t="s">
        <v>19</v>
      </c>
      <c r="C12" s="118">
        <v>0.05</v>
      </c>
      <c r="D12" s="119">
        <v>0.05</v>
      </c>
      <c r="E12" s="120">
        <v>0.1</v>
      </c>
      <c r="F12" s="121">
        <v>0.1</v>
      </c>
      <c r="G12" s="120">
        <f t="shared" si="1"/>
        <v>0.15000000000000002</v>
      </c>
      <c r="H12" s="121">
        <f t="shared" si="0"/>
        <v>0.15000000000000002</v>
      </c>
      <c r="J12" s="122">
        <f t="shared" si="5"/>
        <v>0.1125</v>
      </c>
      <c r="K12" s="123">
        <f t="shared" si="2"/>
        <v>8.5000000000000006E-2</v>
      </c>
      <c r="L12" s="120">
        <f t="shared" si="3"/>
        <v>0.33750000000000002</v>
      </c>
      <c r="M12" s="121">
        <f t="shared" si="3"/>
        <v>0.255</v>
      </c>
      <c r="N12" s="120">
        <v>0.45</v>
      </c>
      <c r="O12" s="121">
        <v>0.34</v>
      </c>
      <c r="Q12" s="120">
        <f t="shared" si="6"/>
        <v>0.33333333333333331</v>
      </c>
      <c r="R12" s="121">
        <f t="shared" si="4"/>
        <v>0.33333333333333331</v>
      </c>
    </row>
    <row r="13" spans="2:18" x14ac:dyDescent="0.2">
      <c r="B13" s="117" t="s">
        <v>20</v>
      </c>
      <c r="C13" s="118">
        <v>0.05</v>
      </c>
      <c r="D13" s="119">
        <v>0.05</v>
      </c>
      <c r="E13" s="120">
        <v>0.1</v>
      </c>
      <c r="F13" s="121">
        <v>0.1</v>
      </c>
      <c r="G13" s="120">
        <f t="shared" si="1"/>
        <v>0.15000000000000002</v>
      </c>
      <c r="H13" s="121">
        <f t="shared" si="0"/>
        <v>0.15000000000000002</v>
      </c>
      <c r="J13" s="122">
        <f t="shared" si="5"/>
        <v>0.1125</v>
      </c>
      <c r="K13" s="123">
        <f t="shared" si="2"/>
        <v>8.5000000000000006E-2</v>
      </c>
      <c r="L13" s="120">
        <f t="shared" si="3"/>
        <v>0.33750000000000002</v>
      </c>
      <c r="M13" s="121">
        <f t="shared" si="3"/>
        <v>0.255</v>
      </c>
      <c r="N13" s="120">
        <v>0.45</v>
      </c>
      <c r="O13" s="121">
        <v>0.34</v>
      </c>
      <c r="Q13" s="120">
        <f t="shared" si="6"/>
        <v>0.33333333333333331</v>
      </c>
      <c r="R13" s="121">
        <f t="shared" si="4"/>
        <v>0.33333333333333331</v>
      </c>
    </row>
    <row r="14" spans="2:18" x14ac:dyDescent="0.2">
      <c r="B14" s="117" t="s">
        <v>21</v>
      </c>
      <c r="C14" s="118">
        <v>0.05</v>
      </c>
      <c r="D14" s="119">
        <v>0.05</v>
      </c>
      <c r="E14" s="120">
        <v>0.1</v>
      </c>
      <c r="F14" s="121">
        <v>0.1</v>
      </c>
      <c r="G14" s="120">
        <f t="shared" si="1"/>
        <v>0.15000000000000002</v>
      </c>
      <c r="H14" s="121">
        <f t="shared" si="0"/>
        <v>0.15000000000000002</v>
      </c>
      <c r="J14" s="122">
        <f t="shared" si="5"/>
        <v>0.1125</v>
      </c>
      <c r="K14" s="123">
        <f t="shared" si="2"/>
        <v>8.5000000000000006E-2</v>
      </c>
      <c r="L14" s="120">
        <f t="shared" si="3"/>
        <v>0.33750000000000002</v>
      </c>
      <c r="M14" s="121">
        <f t="shared" si="3"/>
        <v>0.255</v>
      </c>
      <c r="N14" s="120">
        <v>0.45</v>
      </c>
      <c r="O14" s="121">
        <v>0.34</v>
      </c>
      <c r="Q14" s="120">
        <f t="shared" si="6"/>
        <v>0.33333333333333331</v>
      </c>
      <c r="R14" s="121">
        <f t="shared" si="4"/>
        <v>0.33333333333333331</v>
      </c>
    </row>
    <row r="15" spans="2:18" x14ac:dyDescent="0.2">
      <c r="B15" s="117" t="s">
        <v>22</v>
      </c>
      <c r="C15" s="118">
        <v>0.4</v>
      </c>
      <c r="D15" s="119">
        <v>0.4</v>
      </c>
      <c r="E15" s="120">
        <v>0.5</v>
      </c>
      <c r="F15" s="121">
        <v>0.5</v>
      </c>
      <c r="G15" s="120">
        <f t="shared" si="1"/>
        <v>0.9</v>
      </c>
      <c r="H15" s="121">
        <f t="shared" si="0"/>
        <v>0.9</v>
      </c>
      <c r="J15" s="122">
        <f t="shared" si="5"/>
        <v>0.23499999999999999</v>
      </c>
      <c r="K15" s="123">
        <f t="shared" si="2"/>
        <v>0.20250000000000001</v>
      </c>
      <c r="L15" s="120">
        <f t="shared" si="3"/>
        <v>0.70499999999999996</v>
      </c>
      <c r="M15" s="121">
        <f t="shared" si="3"/>
        <v>0.60750000000000004</v>
      </c>
      <c r="N15" s="120">
        <v>0.94</v>
      </c>
      <c r="O15" s="121">
        <v>0.81</v>
      </c>
      <c r="Q15" s="120">
        <f t="shared" si="6"/>
        <v>0.44444444444444448</v>
      </c>
      <c r="R15" s="121">
        <f t="shared" si="4"/>
        <v>0.44444444444444448</v>
      </c>
    </row>
    <row r="16" spans="2:18" x14ac:dyDescent="0.2">
      <c r="B16" s="117" t="s">
        <v>23</v>
      </c>
      <c r="C16" s="118">
        <v>0.05</v>
      </c>
      <c r="D16" s="119">
        <v>0.05</v>
      </c>
      <c r="E16" s="120">
        <v>0.1</v>
      </c>
      <c r="F16" s="121">
        <v>0.1</v>
      </c>
      <c r="G16" s="120">
        <f t="shared" si="1"/>
        <v>0.15000000000000002</v>
      </c>
      <c r="H16" s="121">
        <f t="shared" si="0"/>
        <v>0.15000000000000002</v>
      </c>
      <c r="J16" s="122">
        <f t="shared" si="5"/>
        <v>0</v>
      </c>
      <c r="K16" s="123">
        <f t="shared" si="2"/>
        <v>0</v>
      </c>
      <c r="L16" s="120">
        <f t="shared" si="3"/>
        <v>0</v>
      </c>
      <c r="M16" s="121">
        <f t="shared" si="3"/>
        <v>0</v>
      </c>
      <c r="N16" s="120">
        <v>0</v>
      </c>
      <c r="O16" s="121">
        <v>0</v>
      </c>
      <c r="Q16" s="120">
        <f t="shared" si="6"/>
        <v>0.33333333333333331</v>
      </c>
      <c r="R16" s="121">
        <f t="shared" si="4"/>
        <v>0.33333333333333331</v>
      </c>
    </row>
    <row r="17" spans="2:18" x14ac:dyDescent="0.2">
      <c r="B17" s="117" t="s">
        <v>24</v>
      </c>
      <c r="C17" s="118">
        <v>0.1</v>
      </c>
      <c r="D17" s="119">
        <v>0.1</v>
      </c>
      <c r="E17" s="120">
        <v>0.05</v>
      </c>
      <c r="F17" s="121">
        <v>0.05</v>
      </c>
      <c r="G17" s="120">
        <f t="shared" si="1"/>
        <v>0.15000000000000002</v>
      </c>
      <c r="H17" s="121">
        <f t="shared" si="0"/>
        <v>0.15000000000000002</v>
      </c>
      <c r="J17" s="122">
        <f t="shared" si="5"/>
        <v>9.2499999999999995E-3</v>
      </c>
      <c r="K17" s="123">
        <f t="shared" si="2"/>
        <v>4.0000000000000001E-3</v>
      </c>
      <c r="L17" s="120">
        <f t="shared" si="3"/>
        <v>2.7749999999999997E-2</v>
      </c>
      <c r="M17" s="121">
        <f t="shared" si="3"/>
        <v>1.2E-2</v>
      </c>
      <c r="N17" s="120">
        <v>3.6999999999999998E-2</v>
      </c>
      <c r="O17" s="121">
        <v>1.6E-2</v>
      </c>
      <c r="Q17" s="120">
        <f t="shared" si="6"/>
        <v>0.66666666666666663</v>
      </c>
      <c r="R17" s="121">
        <f t="shared" si="4"/>
        <v>0.66666666666666663</v>
      </c>
    </row>
    <row r="18" spans="2:18" x14ac:dyDescent="0.2">
      <c r="B18" s="117" t="s">
        <v>25</v>
      </c>
      <c r="C18" s="124"/>
      <c r="D18" s="125"/>
      <c r="E18" s="124"/>
      <c r="F18" s="125"/>
      <c r="G18" s="124"/>
      <c r="H18" s="125"/>
      <c r="J18" s="122"/>
      <c r="K18" s="123"/>
      <c r="L18" s="120"/>
      <c r="M18" s="121"/>
      <c r="N18" s="120"/>
      <c r="O18" s="121"/>
      <c r="Q18" s="120"/>
      <c r="R18" s="121"/>
    </row>
    <row r="19" spans="2:18" ht="13.5" thickBot="1" x14ac:dyDescent="0.25">
      <c r="B19" s="117" t="s">
        <v>26</v>
      </c>
      <c r="C19" s="126"/>
      <c r="D19" s="127"/>
      <c r="E19" s="126"/>
      <c r="F19" s="127"/>
      <c r="G19" s="126"/>
      <c r="H19" s="127"/>
      <c r="J19" s="128">
        <f t="shared" si="5"/>
        <v>4.4999999999999998E-2</v>
      </c>
      <c r="K19" s="129">
        <f t="shared" si="2"/>
        <v>3.7499999999999999E-2</v>
      </c>
      <c r="L19" s="130">
        <f t="shared" si="3"/>
        <v>0.13500000000000001</v>
      </c>
      <c r="M19" s="131">
        <f t="shared" si="3"/>
        <v>0.11249999999999999</v>
      </c>
      <c r="N19" s="130">
        <v>0.18</v>
      </c>
      <c r="O19" s="131">
        <v>0.15</v>
      </c>
      <c r="Q19" s="130"/>
      <c r="R19" s="131"/>
    </row>
  </sheetData>
  <mergeCells count="9">
    <mergeCell ref="Q3:R3"/>
    <mergeCell ref="C2:H2"/>
    <mergeCell ref="J2:O2"/>
    <mergeCell ref="C3:D3"/>
    <mergeCell ref="E3:F3"/>
    <mergeCell ref="G3:H3"/>
    <mergeCell ref="J3:K3"/>
    <mergeCell ref="L3:M3"/>
    <mergeCell ref="N3:O3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7254A-2BB6-4C38-8A96-1572DC7B9F56}">
  <dimension ref="A1:N89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4.25" x14ac:dyDescent="0.2"/>
  <cols>
    <col min="1" max="1" width="10.42578125" style="2" customWidth="1"/>
    <col min="2" max="2" width="64.140625" style="2" bestFit="1" customWidth="1"/>
    <col min="3" max="3" width="23.85546875" style="104" bestFit="1" customWidth="1"/>
    <col min="4" max="4" width="7.7109375" style="104" bestFit="1" customWidth="1"/>
    <col min="5" max="5" width="12.28515625" style="105" customWidth="1"/>
    <col min="6" max="6" width="11.42578125" style="2" bestFit="1" customWidth="1"/>
    <col min="7" max="7" width="9.5703125" style="2" customWidth="1"/>
    <col min="8" max="8" width="9.5703125" style="2" bestFit="1" customWidth="1"/>
    <col min="9" max="9" width="9.28515625" style="2" bestFit="1" customWidth="1"/>
    <col min="10" max="16384" width="9.140625" style="2"/>
  </cols>
  <sheetData>
    <row r="1" spans="1:14" ht="15" x14ac:dyDescent="0.25">
      <c r="A1" s="1" t="s">
        <v>27</v>
      </c>
      <c r="C1" s="3"/>
      <c r="D1" s="3"/>
      <c r="E1" s="4"/>
      <c r="F1" s="5"/>
      <c r="G1" s="5"/>
      <c r="M1" s="6" t="s">
        <v>28</v>
      </c>
    </row>
    <row r="2" spans="1:14" ht="15.75" thickBot="1" x14ac:dyDescent="0.3">
      <c r="A2" s="7" t="s">
        <v>29</v>
      </c>
      <c r="C2" s="3"/>
      <c r="D2" s="3"/>
      <c r="E2" s="4"/>
      <c r="F2" s="5"/>
      <c r="G2" s="5"/>
    </row>
    <row r="3" spans="1:14" ht="48" customHeight="1" thickBot="1" x14ac:dyDescent="0.25">
      <c r="A3" s="8" t="s">
        <v>30</v>
      </c>
      <c r="B3" s="8" t="s">
        <v>31</v>
      </c>
      <c r="C3" s="8" t="s">
        <v>32</v>
      </c>
      <c r="D3" s="8" t="s">
        <v>33</v>
      </c>
      <c r="E3" s="8" t="s">
        <v>34</v>
      </c>
      <c r="F3" s="8" t="s">
        <v>35</v>
      </c>
      <c r="G3" s="8" t="s">
        <v>36</v>
      </c>
      <c r="H3" s="9" t="s">
        <v>37</v>
      </c>
      <c r="I3" s="10" t="s">
        <v>38</v>
      </c>
      <c r="J3" s="10" t="s">
        <v>39</v>
      </c>
      <c r="K3" s="10" t="s">
        <v>40</v>
      </c>
      <c r="L3" s="11" t="s">
        <v>41</v>
      </c>
      <c r="M3" s="10" t="s">
        <v>42</v>
      </c>
      <c r="N3" s="12" t="s">
        <v>43</v>
      </c>
    </row>
    <row r="4" spans="1:14" ht="15" thickBot="1" x14ac:dyDescent="0.25">
      <c r="A4" s="13" t="s">
        <v>44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6"/>
      <c r="M4" s="15"/>
      <c r="N4" s="15"/>
    </row>
    <row r="5" spans="1:14" x14ac:dyDescent="0.2">
      <c r="A5" s="17">
        <v>3342050</v>
      </c>
      <c r="B5" s="18" t="s">
        <v>45</v>
      </c>
      <c r="C5" s="19" t="s">
        <v>46</v>
      </c>
      <c r="D5" s="20" t="s">
        <v>47</v>
      </c>
      <c r="E5" s="21">
        <v>645</v>
      </c>
      <c r="F5" s="21">
        <v>58</v>
      </c>
      <c r="G5" s="21">
        <v>10</v>
      </c>
      <c r="H5" s="22">
        <f t="shared" ref="H5:H36" si="0">SUM(E5:G5)</f>
        <v>713</v>
      </c>
      <c r="I5" s="22">
        <f t="shared" ref="I5:I36" si="1">+F5+G5</f>
        <v>68</v>
      </c>
      <c r="J5" s="23">
        <f>+F5/$H5</f>
        <v>8.134642356241234E-2</v>
      </c>
      <c r="K5" s="24">
        <f>+G5/$H5</f>
        <v>1.4025245441795231E-2</v>
      </c>
      <c r="L5" s="25">
        <f t="shared" ref="L5:L68" si="2">+SUM(J5:K5)</f>
        <v>9.5371669004207571E-2</v>
      </c>
      <c r="M5" s="26">
        <f>F5/$I5</f>
        <v>0.8529411764705882</v>
      </c>
      <c r="N5" s="27">
        <f>G5/$I5</f>
        <v>0.14705882352941177</v>
      </c>
    </row>
    <row r="6" spans="1:14" x14ac:dyDescent="0.2">
      <c r="A6" s="28">
        <v>3343011</v>
      </c>
      <c r="B6" s="29" t="s">
        <v>48</v>
      </c>
      <c r="C6" s="30" t="s">
        <v>46</v>
      </c>
      <c r="D6" s="31" t="s">
        <v>47</v>
      </c>
      <c r="E6" s="32">
        <v>377</v>
      </c>
      <c r="F6" s="32">
        <v>41</v>
      </c>
      <c r="G6" s="32">
        <v>4</v>
      </c>
      <c r="H6" s="22">
        <f t="shared" si="0"/>
        <v>422</v>
      </c>
      <c r="I6" s="22">
        <f t="shared" si="1"/>
        <v>45</v>
      </c>
      <c r="J6" s="23">
        <f t="shared" ref="J6:K69" si="3">+F6/$H6</f>
        <v>9.7156398104265407E-2</v>
      </c>
      <c r="K6" s="24">
        <f t="shared" si="3"/>
        <v>9.4786729857819912E-3</v>
      </c>
      <c r="L6" s="23">
        <f t="shared" si="2"/>
        <v>0.1066350710900474</v>
      </c>
      <c r="M6" s="23">
        <f t="shared" ref="M6:N69" si="4">F6/$I6</f>
        <v>0.91111111111111109</v>
      </c>
      <c r="N6" s="27">
        <f t="shared" si="4"/>
        <v>8.8888888888888892E-2</v>
      </c>
    </row>
    <row r="7" spans="1:14" x14ac:dyDescent="0.2">
      <c r="A7" s="28">
        <v>3343310</v>
      </c>
      <c r="B7" s="29" t="s">
        <v>49</v>
      </c>
      <c r="C7" s="30" t="s">
        <v>46</v>
      </c>
      <c r="D7" s="31" t="s">
        <v>47</v>
      </c>
      <c r="E7" s="32">
        <v>214</v>
      </c>
      <c r="F7" s="32">
        <v>15</v>
      </c>
      <c r="G7" s="32">
        <v>4</v>
      </c>
      <c r="H7" s="22">
        <f t="shared" si="0"/>
        <v>233</v>
      </c>
      <c r="I7" s="22">
        <f t="shared" si="1"/>
        <v>19</v>
      </c>
      <c r="J7" s="23">
        <f t="shared" si="3"/>
        <v>6.4377682403433473E-2</v>
      </c>
      <c r="K7" s="24">
        <f t="shared" si="3"/>
        <v>1.7167381974248927E-2</v>
      </c>
      <c r="L7" s="23">
        <f t="shared" si="2"/>
        <v>8.15450643776824E-2</v>
      </c>
      <c r="M7" s="23">
        <f t="shared" si="4"/>
        <v>0.78947368421052633</v>
      </c>
      <c r="N7" s="27">
        <f t="shared" si="4"/>
        <v>0.21052631578947367</v>
      </c>
    </row>
    <row r="8" spans="1:14" x14ac:dyDescent="0.2">
      <c r="A8" s="28">
        <v>3343512</v>
      </c>
      <c r="B8" s="29" t="s">
        <v>50</v>
      </c>
      <c r="C8" s="30" t="s">
        <v>51</v>
      </c>
      <c r="D8" s="31" t="s">
        <v>52</v>
      </c>
      <c r="E8" s="32">
        <v>362</v>
      </c>
      <c r="F8" s="32">
        <v>75</v>
      </c>
      <c r="G8" s="32">
        <v>5</v>
      </c>
      <c r="H8" s="22">
        <f t="shared" si="0"/>
        <v>442</v>
      </c>
      <c r="I8" s="22">
        <f t="shared" si="1"/>
        <v>80</v>
      </c>
      <c r="J8" s="23">
        <f t="shared" si="3"/>
        <v>0.16968325791855204</v>
      </c>
      <c r="K8" s="24">
        <f t="shared" si="3"/>
        <v>1.1312217194570135E-2</v>
      </c>
      <c r="L8" s="23">
        <f t="shared" si="2"/>
        <v>0.18099547511312217</v>
      </c>
      <c r="M8" s="23">
        <f t="shared" si="4"/>
        <v>0.9375</v>
      </c>
      <c r="N8" s="27">
        <f t="shared" si="4"/>
        <v>6.25E-2</v>
      </c>
    </row>
    <row r="9" spans="1:14" x14ac:dyDescent="0.2">
      <c r="A9" s="28">
        <v>3342000</v>
      </c>
      <c r="B9" s="29" t="s">
        <v>53</v>
      </c>
      <c r="C9" s="30" t="s">
        <v>54</v>
      </c>
      <c r="D9" s="31" t="s">
        <v>47</v>
      </c>
      <c r="E9" s="32">
        <v>285</v>
      </c>
      <c r="F9" s="32">
        <v>23</v>
      </c>
      <c r="G9" s="32">
        <v>4</v>
      </c>
      <c r="H9" s="22">
        <f t="shared" si="0"/>
        <v>312</v>
      </c>
      <c r="I9" s="22">
        <f t="shared" si="1"/>
        <v>27</v>
      </c>
      <c r="J9" s="23">
        <f t="shared" si="3"/>
        <v>7.371794871794872E-2</v>
      </c>
      <c r="K9" s="24">
        <f t="shared" si="3"/>
        <v>1.282051282051282E-2</v>
      </c>
      <c r="L9" s="23">
        <f t="shared" si="2"/>
        <v>8.6538461538461536E-2</v>
      </c>
      <c r="M9" s="23">
        <f t="shared" si="4"/>
        <v>0.85185185185185186</v>
      </c>
      <c r="N9" s="27">
        <f t="shared" si="4"/>
        <v>0.14814814814814814</v>
      </c>
    </row>
    <row r="10" spans="1:14" x14ac:dyDescent="0.2">
      <c r="A10" s="28">
        <v>3342001</v>
      </c>
      <c r="B10" s="29" t="s">
        <v>55</v>
      </c>
      <c r="C10" s="30" t="s">
        <v>56</v>
      </c>
      <c r="D10" s="31" t="s">
        <v>47</v>
      </c>
      <c r="E10" s="32">
        <v>207</v>
      </c>
      <c r="F10" s="32">
        <v>9</v>
      </c>
      <c r="G10" s="32">
        <v>5</v>
      </c>
      <c r="H10" s="22">
        <f t="shared" si="0"/>
        <v>221</v>
      </c>
      <c r="I10" s="22">
        <f t="shared" si="1"/>
        <v>14</v>
      </c>
      <c r="J10" s="23">
        <f t="shared" si="3"/>
        <v>4.072398190045249E-2</v>
      </c>
      <c r="K10" s="24">
        <f t="shared" si="3"/>
        <v>2.2624434389140271E-2</v>
      </c>
      <c r="L10" s="23">
        <f t="shared" si="2"/>
        <v>6.3348416289592757E-2</v>
      </c>
      <c r="M10" s="23">
        <f t="shared" si="4"/>
        <v>0.6428571428571429</v>
      </c>
      <c r="N10" s="27">
        <f t="shared" si="4"/>
        <v>0.35714285714285715</v>
      </c>
    </row>
    <row r="11" spans="1:14" x14ac:dyDescent="0.2">
      <c r="A11" s="28">
        <v>3342060</v>
      </c>
      <c r="B11" s="29" t="s">
        <v>57</v>
      </c>
      <c r="C11" s="30" t="s">
        <v>51</v>
      </c>
      <c r="D11" s="31" t="s">
        <v>52</v>
      </c>
      <c r="E11" s="32">
        <v>437</v>
      </c>
      <c r="F11" s="32">
        <v>54</v>
      </c>
      <c r="G11" s="32">
        <v>10</v>
      </c>
      <c r="H11" s="22">
        <f t="shared" si="0"/>
        <v>501</v>
      </c>
      <c r="I11" s="22">
        <f t="shared" si="1"/>
        <v>64</v>
      </c>
      <c r="J11" s="23">
        <f t="shared" si="3"/>
        <v>0.10778443113772455</v>
      </c>
      <c r="K11" s="24">
        <f t="shared" si="3"/>
        <v>1.9960079840319361E-2</v>
      </c>
      <c r="L11" s="23">
        <f t="shared" si="2"/>
        <v>0.1277445109780439</v>
      </c>
      <c r="M11" s="23">
        <f t="shared" si="4"/>
        <v>0.84375</v>
      </c>
      <c r="N11" s="27">
        <f t="shared" si="4"/>
        <v>0.15625</v>
      </c>
    </row>
    <row r="12" spans="1:14" x14ac:dyDescent="0.2">
      <c r="A12" s="28">
        <v>3342059</v>
      </c>
      <c r="B12" s="29" t="s">
        <v>58</v>
      </c>
      <c r="C12" s="30" t="s">
        <v>51</v>
      </c>
      <c r="D12" s="31" t="s">
        <v>52</v>
      </c>
      <c r="E12" s="32">
        <v>384</v>
      </c>
      <c r="F12" s="32">
        <v>88</v>
      </c>
      <c r="G12" s="32">
        <v>7</v>
      </c>
      <c r="H12" s="22">
        <f t="shared" si="0"/>
        <v>479</v>
      </c>
      <c r="I12" s="22">
        <f t="shared" si="1"/>
        <v>95</v>
      </c>
      <c r="J12" s="23">
        <f t="shared" si="3"/>
        <v>0.1837160751565762</v>
      </c>
      <c r="K12" s="24">
        <f t="shared" si="3"/>
        <v>1.4613778705636743E-2</v>
      </c>
      <c r="L12" s="23">
        <f t="shared" si="2"/>
        <v>0.19832985386221294</v>
      </c>
      <c r="M12" s="23">
        <f t="shared" si="4"/>
        <v>0.9263157894736842</v>
      </c>
      <c r="N12" s="27">
        <f t="shared" si="4"/>
        <v>7.3684210526315783E-2</v>
      </c>
    </row>
    <row r="13" spans="1:14" x14ac:dyDescent="0.2">
      <c r="A13" s="28">
        <v>3342082</v>
      </c>
      <c r="B13" s="29" t="s">
        <v>59</v>
      </c>
      <c r="C13" s="30" t="s">
        <v>54</v>
      </c>
      <c r="D13" s="31" t="s">
        <v>47</v>
      </c>
      <c r="E13" s="32">
        <v>208</v>
      </c>
      <c r="F13" s="32">
        <v>33</v>
      </c>
      <c r="G13" s="32">
        <v>7</v>
      </c>
      <c r="H13" s="22">
        <f t="shared" si="0"/>
        <v>248</v>
      </c>
      <c r="I13" s="22">
        <f t="shared" si="1"/>
        <v>40</v>
      </c>
      <c r="J13" s="23">
        <f t="shared" si="3"/>
        <v>0.13306451612903225</v>
      </c>
      <c r="K13" s="24">
        <f t="shared" si="3"/>
        <v>2.8225806451612902E-2</v>
      </c>
      <c r="L13" s="23">
        <f t="shared" si="2"/>
        <v>0.16129032258064516</v>
      </c>
      <c r="M13" s="23">
        <f t="shared" si="4"/>
        <v>0.82499999999999996</v>
      </c>
      <c r="N13" s="27">
        <f t="shared" si="4"/>
        <v>0.17499999999999999</v>
      </c>
    </row>
    <row r="14" spans="1:14" x14ac:dyDescent="0.2">
      <c r="A14" s="28">
        <v>3342065</v>
      </c>
      <c r="B14" s="29" t="s">
        <v>60</v>
      </c>
      <c r="C14" s="30" t="s">
        <v>51</v>
      </c>
      <c r="D14" s="31" t="s">
        <v>52</v>
      </c>
      <c r="E14" s="32">
        <v>478</v>
      </c>
      <c r="F14" s="32">
        <v>79</v>
      </c>
      <c r="G14" s="32">
        <v>8</v>
      </c>
      <c r="H14" s="22">
        <f t="shared" si="0"/>
        <v>565</v>
      </c>
      <c r="I14" s="22">
        <f t="shared" si="1"/>
        <v>87</v>
      </c>
      <c r="J14" s="23">
        <f t="shared" si="3"/>
        <v>0.13982300884955753</v>
      </c>
      <c r="K14" s="24">
        <f t="shared" si="3"/>
        <v>1.415929203539823E-2</v>
      </c>
      <c r="L14" s="23">
        <f t="shared" si="2"/>
        <v>0.15398230088495576</v>
      </c>
      <c r="M14" s="23">
        <f t="shared" si="4"/>
        <v>0.90804597701149425</v>
      </c>
      <c r="N14" s="27">
        <f t="shared" si="4"/>
        <v>9.1954022988505746E-2</v>
      </c>
    </row>
    <row r="15" spans="1:14" x14ac:dyDescent="0.2">
      <c r="A15" s="28">
        <v>3342004</v>
      </c>
      <c r="B15" s="29" t="s">
        <v>61</v>
      </c>
      <c r="C15" s="30" t="s">
        <v>62</v>
      </c>
      <c r="D15" s="31" t="s">
        <v>47</v>
      </c>
      <c r="E15" s="32">
        <v>167</v>
      </c>
      <c r="F15" s="32">
        <v>34</v>
      </c>
      <c r="G15" s="32">
        <v>4</v>
      </c>
      <c r="H15" s="22">
        <f t="shared" si="0"/>
        <v>205</v>
      </c>
      <c r="I15" s="22">
        <f t="shared" si="1"/>
        <v>38</v>
      </c>
      <c r="J15" s="23">
        <f t="shared" si="3"/>
        <v>0.16585365853658537</v>
      </c>
      <c r="K15" s="24">
        <f t="shared" si="3"/>
        <v>1.9512195121951219E-2</v>
      </c>
      <c r="L15" s="23">
        <f t="shared" si="2"/>
        <v>0.18536585365853658</v>
      </c>
      <c r="M15" s="23">
        <f t="shared" si="4"/>
        <v>0.89473684210526316</v>
      </c>
      <c r="N15" s="27">
        <f t="shared" si="4"/>
        <v>0.10526315789473684</v>
      </c>
    </row>
    <row r="16" spans="1:14" x14ac:dyDescent="0.2">
      <c r="A16" s="28">
        <v>3342005</v>
      </c>
      <c r="B16" s="29" t="s">
        <v>63</v>
      </c>
      <c r="C16" s="30" t="s">
        <v>54</v>
      </c>
      <c r="D16" s="31" t="s">
        <v>47</v>
      </c>
      <c r="E16" s="32">
        <v>199</v>
      </c>
      <c r="F16" s="32">
        <v>8</v>
      </c>
      <c r="G16" s="32">
        <v>2</v>
      </c>
      <c r="H16" s="22">
        <f t="shared" si="0"/>
        <v>209</v>
      </c>
      <c r="I16" s="22">
        <f t="shared" si="1"/>
        <v>10</v>
      </c>
      <c r="J16" s="23">
        <f t="shared" si="3"/>
        <v>3.8277511961722487E-2</v>
      </c>
      <c r="K16" s="24">
        <f t="shared" si="3"/>
        <v>9.5693779904306216E-3</v>
      </c>
      <c r="L16" s="23">
        <f t="shared" si="2"/>
        <v>4.784688995215311E-2</v>
      </c>
      <c r="M16" s="23">
        <f t="shared" si="4"/>
        <v>0.8</v>
      </c>
      <c r="N16" s="27">
        <f t="shared" si="4"/>
        <v>0.2</v>
      </c>
    </row>
    <row r="17" spans="1:14" x14ac:dyDescent="0.2">
      <c r="A17" s="28">
        <v>3342003</v>
      </c>
      <c r="B17" s="29" t="s">
        <v>64</v>
      </c>
      <c r="C17" s="30" t="s">
        <v>62</v>
      </c>
      <c r="D17" s="31" t="s">
        <v>47</v>
      </c>
      <c r="E17" s="32">
        <v>166</v>
      </c>
      <c r="F17" s="32">
        <v>24</v>
      </c>
      <c r="G17" s="32">
        <v>4</v>
      </c>
      <c r="H17" s="22">
        <f t="shared" si="0"/>
        <v>194</v>
      </c>
      <c r="I17" s="22">
        <f t="shared" si="1"/>
        <v>28</v>
      </c>
      <c r="J17" s="23">
        <f t="shared" si="3"/>
        <v>0.12371134020618557</v>
      </c>
      <c r="K17" s="24">
        <f t="shared" si="3"/>
        <v>2.0618556701030927E-2</v>
      </c>
      <c r="L17" s="23">
        <f t="shared" si="2"/>
        <v>0.14432989690721651</v>
      </c>
      <c r="M17" s="23">
        <f t="shared" si="4"/>
        <v>0.8571428571428571</v>
      </c>
      <c r="N17" s="27">
        <f t="shared" si="4"/>
        <v>0.14285714285714285</v>
      </c>
    </row>
    <row r="18" spans="1:14" x14ac:dyDescent="0.2">
      <c r="A18" s="28">
        <v>3342098</v>
      </c>
      <c r="B18" s="29" t="s">
        <v>65</v>
      </c>
      <c r="C18" s="30" t="s">
        <v>54</v>
      </c>
      <c r="D18" s="31" t="s">
        <v>47</v>
      </c>
      <c r="E18" s="32">
        <v>355</v>
      </c>
      <c r="F18" s="32">
        <v>80</v>
      </c>
      <c r="G18" s="32">
        <v>11</v>
      </c>
      <c r="H18" s="22">
        <f t="shared" si="0"/>
        <v>446</v>
      </c>
      <c r="I18" s="22">
        <f t="shared" si="1"/>
        <v>91</v>
      </c>
      <c r="J18" s="23">
        <f t="shared" si="3"/>
        <v>0.17937219730941703</v>
      </c>
      <c r="K18" s="24">
        <f t="shared" si="3"/>
        <v>2.4663677130044841E-2</v>
      </c>
      <c r="L18" s="23">
        <f t="shared" si="2"/>
        <v>0.20403587443946186</v>
      </c>
      <c r="M18" s="23">
        <f t="shared" si="4"/>
        <v>0.87912087912087911</v>
      </c>
      <c r="N18" s="27">
        <f t="shared" si="4"/>
        <v>0.12087912087912088</v>
      </c>
    </row>
    <row r="19" spans="1:14" x14ac:dyDescent="0.2">
      <c r="A19" s="28">
        <v>3342008</v>
      </c>
      <c r="B19" s="29" t="s">
        <v>66</v>
      </c>
      <c r="C19" s="30" t="s">
        <v>46</v>
      </c>
      <c r="D19" s="31" t="s">
        <v>47</v>
      </c>
      <c r="E19" s="32">
        <v>612</v>
      </c>
      <c r="F19" s="32">
        <v>73</v>
      </c>
      <c r="G19" s="32">
        <v>9</v>
      </c>
      <c r="H19" s="22">
        <f t="shared" si="0"/>
        <v>694</v>
      </c>
      <c r="I19" s="22">
        <f t="shared" si="1"/>
        <v>82</v>
      </c>
      <c r="J19" s="23">
        <f t="shared" si="3"/>
        <v>0.10518731988472622</v>
      </c>
      <c r="K19" s="24">
        <f t="shared" si="3"/>
        <v>1.2968299711815562E-2</v>
      </c>
      <c r="L19" s="23">
        <f t="shared" si="2"/>
        <v>0.11815561959654179</v>
      </c>
      <c r="M19" s="23">
        <f t="shared" si="4"/>
        <v>0.8902439024390244</v>
      </c>
      <c r="N19" s="27">
        <f t="shared" si="4"/>
        <v>0.10975609756097561</v>
      </c>
    </row>
    <row r="20" spans="1:14" x14ac:dyDescent="0.2">
      <c r="A20" s="28">
        <v>3345200</v>
      </c>
      <c r="B20" s="29" t="s">
        <v>67</v>
      </c>
      <c r="C20" s="30" t="s">
        <v>51</v>
      </c>
      <c r="D20" s="31" t="s">
        <v>52</v>
      </c>
      <c r="E20" s="32">
        <v>482</v>
      </c>
      <c r="F20" s="32">
        <v>93</v>
      </c>
      <c r="G20" s="32">
        <v>7</v>
      </c>
      <c r="H20" s="22">
        <f t="shared" si="0"/>
        <v>582</v>
      </c>
      <c r="I20" s="22">
        <f t="shared" si="1"/>
        <v>100</v>
      </c>
      <c r="J20" s="23">
        <f t="shared" si="3"/>
        <v>0.15979381443298968</v>
      </c>
      <c r="K20" s="24">
        <f t="shared" si="3"/>
        <v>1.2027491408934709E-2</v>
      </c>
      <c r="L20" s="23">
        <f t="shared" si="2"/>
        <v>0.1718213058419244</v>
      </c>
      <c r="M20" s="23">
        <f t="shared" si="4"/>
        <v>0.93</v>
      </c>
      <c r="N20" s="27">
        <f t="shared" si="4"/>
        <v>7.0000000000000007E-2</v>
      </c>
    </row>
    <row r="21" spans="1:14" x14ac:dyDescent="0.2">
      <c r="A21" s="28">
        <v>3343311</v>
      </c>
      <c r="B21" s="29" t="s">
        <v>68</v>
      </c>
      <c r="C21" s="30" t="s">
        <v>46</v>
      </c>
      <c r="D21" s="31" t="s">
        <v>47</v>
      </c>
      <c r="E21" s="32">
        <v>188</v>
      </c>
      <c r="F21" s="32">
        <v>28</v>
      </c>
      <c r="G21" s="32">
        <v>4</v>
      </c>
      <c r="H21" s="22">
        <f t="shared" si="0"/>
        <v>220</v>
      </c>
      <c r="I21" s="22">
        <f t="shared" si="1"/>
        <v>32</v>
      </c>
      <c r="J21" s="23">
        <f t="shared" si="3"/>
        <v>0.12727272727272726</v>
      </c>
      <c r="K21" s="24">
        <f t="shared" si="3"/>
        <v>1.8181818181818181E-2</v>
      </c>
      <c r="L21" s="23">
        <f t="shared" si="2"/>
        <v>0.14545454545454545</v>
      </c>
      <c r="M21" s="23">
        <f t="shared" si="4"/>
        <v>0.875</v>
      </c>
      <c r="N21" s="27">
        <f t="shared" si="4"/>
        <v>0.125</v>
      </c>
    </row>
    <row r="22" spans="1:14" x14ac:dyDescent="0.2">
      <c r="A22" s="28">
        <v>3342090</v>
      </c>
      <c r="B22" s="29" t="s">
        <v>69</v>
      </c>
      <c r="C22" s="30" t="s">
        <v>62</v>
      </c>
      <c r="D22" s="31" t="s">
        <v>47</v>
      </c>
      <c r="E22" s="32">
        <v>620</v>
      </c>
      <c r="F22" s="32">
        <v>50</v>
      </c>
      <c r="G22" s="32">
        <v>17</v>
      </c>
      <c r="H22" s="22">
        <f t="shared" si="0"/>
        <v>687</v>
      </c>
      <c r="I22" s="22">
        <f t="shared" si="1"/>
        <v>67</v>
      </c>
      <c r="J22" s="23">
        <f t="shared" si="3"/>
        <v>7.2780203784570591E-2</v>
      </c>
      <c r="K22" s="24">
        <f t="shared" si="3"/>
        <v>2.4745269286754003E-2</v>
      </c>
      <c r="L22" s="23">
        <f t="shared" si="2"/>
        <v>9.7525473071324587E-2</v>
      </c>
      <c r="M22" s="23">
        <f t="shared" si="4"/>
        <v>0.74626865671641796</v>
      </c>
      <c r="N22" s="27">
        <f t="shared" si="4"/>
        <v>0.2537313432835821</v>
      </c>
    </row>
    <row r="23" spans="1:14" x14ac:dyDescent="0.2">
      <c r="A23" s="28">
        <v>3342011</v>
      </c>
      <c r="B23" s="29" t="s">
        <v>70</v>
      </c>
      <c r="C23" s="30" t="s">
        <v>56</v>
      </c>
      <c r="D23" s="31" t="s">
        <v>47</v>
      </c>
      <c r="E23" s="32">
        <v>213</v>
      </c>
      <c r="F23" s="32">
        <v>22</v>
      </c>
      <c r="G23" s="32">
        <v>2</v>
      </c>
      <c r="H23" s="22">
        <f t="shared" si="0"/>
        <v>237</v>
      </c>
      <c r="I23" s="22">
        <f t="shared" si="1"/>
        <v>24</v>
      </c>
      <c r="J23" s="23">
        <f t="shared" si="3"/>
        <v>9.2827004219409287E-2</v>
      </c>
      <c r="K23" s="24">
        <f t="shared" si="3"/>
        <v>8.4388185654008432E-3</v>
      </c>
      <c r="L23" s="23">
        <f t="shared" si="2"/>
        <v>0.10126582278481013</v>
      </c>
      <c r="M23" s="23">
        <f t="shared" si="4"/>
        <v>0.91666666666666663</v>
      </c>
      <c r="N23" s="23">
        <f t="shared" si="4"/>
        <v>8.3333333333333329E-2</v>
      </c>
    </row>
    <row r="24" spans="1:14" x14ac:dyDescent="0.2">
      <c r="A24" s="28">
        <v>3342057</v>
      </c>
      <c r="B24" s="29" t="s">
        <v>71</v>
      </c>
      <c r="C24" s="30" t="s">
        <v>54</v>
      </c>
      <c r="D24" s="31" t="s">
        <v>47</v>
      </c>
      <c r="E24" s="32">
        <v>196</v>
      </c>
      <c r="F24" s="32">
        <v>25</v>
      </c>
      <c r="G24" s="32">
        <v>0</v>
      </c>
      <c r="H24" s="22">
        <f t="shared" si="0"/>
        <v>221</v>
      </c>
      <c r="I24" s="22">
        <f t="shared" si="1"/>
        <v>25</v>
      </c>
      <c r="J24" s="23">
        <f t="shared" si="3"/>
        <v>0.11312217194570136</v>
      </c>
      <c r="K24" s="24">
        <f t="shared" si="3"/>
        <v>0</v>
      </c>
      <c r="L24" s="23">
        <f t="shared" si="2"/>
        <v>0.11312217194570136</v>
      </c>
      <c r="M24" s="33">
        <f t="shared" si="4"/>
        <v>1</v>
      </c>
      <c r="N24" s="23">
        <f t="shared" si="4"/>
        <v>0</v>
      </c>
    </row>
    <row r="25" spans="1:14" x14ac:dyDescent="0.2">
      <c r="A25" s="28">
        <v>3342013</v>
      </c>
      <c r="B25" s="29" t="s">
        <v>72</v>
      </c>
      <c r="C25" s="30" t="s">
        <v>56</v>
      </c>
      <c r="D25" s="31" t="s">
        <v>47</v>
      </c>
      <c r="E25" s="32">
        <v>195</v>
      </c>
      <c r="F25" s="32">
        <v>34</v>
      </c>
      <c r="G25" s="32">
        <v>5</v>
      </c>
      <c r="H25" s="22">
        <f t="shared" si="0"/>
        <v>234</v>
      </c>
      <c r="I25" s="22">
        <f t="shared" si="1"/>
        <v>39</v>
      </c>
      <c r="J25" s="23">
        <f t="shared" si="3"/>
        <v>0.14529914529914531</v>
      </c>
      <c r="K25" s="24">
        <f t="shared" si="3"/>
        <v>2.1367521367521368E-2</v>
      </c>
      <c r="L25" s="23">
        <f t="shared" si="2"/>
        <v>0.16666666666666669</v>
      </c>
      <c r="M25" s="23">
        <f t="shared" si="4"/>
        <v>0.87179487179487181</v>
      </c>
      <c r="N25" s="23">
        <f t="shared" si="4"/>
        <v>0.12820512820512819</v>
      </c>
    </row>
    <row r="26" spans="1:14" x14ac:dyDescent="0.2">
      <c r="A26" s="28">
        <v>3343517</v>
      </c>
      <c r="B26" s="29" t="s">
        <v>73</v>
      </c>
      <c r="C26" s="30" t="s">
        <v>51</v>
      </c>
      <c r="D26" s="31" t="s">
        <v>52</v>
      </c>
      <c r="E26" s="32">
        <v>397</v>
      </c>
      <c r="F26" s="32">
        <v>113</v>
      </c>
      <c r="G26" s="32">
        <v>5</v>
      </c>
      <c r="H26" s="22">
        <f t="shared" si="0"/>
        <v>515</v>
      </c>
      <c r="I26" s="22">
        <f t="shared" si="1"/>
        <v>118</v>
      </c>
      <c r="J26" s="23">
        <f t="shared" si="3"/>
        <v>0.21941747572815534</v>
      </c>
      <c r="K26" s="24">
        <f t="shared" si="3"/>
        <v>9.7087378640776691E-3</v>
      </c>
      <c r="L26" s="23">
        <f t="shared" si="2"/>
        <v>0.22912621359223301</v>
      </c>
      <c r="M26" s="23">
        <f t="shared" si="4"/>
        <v>0.9576271186440678</v>
      </c>
      <c r="N26" s="23">
        <f t="shared" si="4"/>
        <v>4.2372881355932202E-2</v>
      </c>
    </row>
    <row r="27" spans="1:14" x14ac:dyDescent="0.2">
      <c r="A27" s="28">
        <v>3343012</v>
      </c>
      <c r="B27" s="29" t="s">
        <v>74</v>
      </c>
      <c r="C27" s="30" t="s">
        <v>46</v>
      </c>
      <c r="D27" s="31" t="s">
        <v>47</v>
      </c>
      <c r="E27" s="32">
        <v>451</v>
      </c>
      <c r="F27" s="32">
        <v>47</v>
      </c>
      <c r="G27" s="32">
        <v>7</v>
      </c>
      <c r="H27" s="22">
        <f t="shared" si="0"/>
        <v>505</v>
      </c>
      <c r="I27" s="22">
        <f t="shared" si="1"/>
        <v>54</v>
      </c>
      <c r="J27" s="23">
        <f t="shared" si="3"/>
        <v>9.3069306930693069E-2</v>
      </c>
      <c r="K27" s="24">
        <f t="shared" si="3"/>
        <v>1.3861386138613862E-2</v>
      </c>
      <c r="L27" s="23">
        <f t="shared" si="2"/>
        <v>0.10693069306930693</v>
      </c>
      <c r="M27" s="23">
        <f t="shared" si="4"/>
        <v>0.87037037037037035</v>
      </c>
      <c r="N27" s="23">
        <f t="shared" si="4"/>
        <v>0.12962962962962962</v>
      </c>
    </row>
    <row r="28" spans="1:14" x14ac:dyDescent="0.2">
      <c r="A28" s="28">
        <v>3343312</v>
      </c>
      <c r="B28" s="29" t="s">
        <v>75</v>
      </c>
      <c r="C28" s="30" t="s">
        <v>46</v>
      </c>
      <c r="D28" s="31" t="s">
        <v>47</v>
      </c>
      <c r="E28" s="32">
        <v>111</v>
      </c>
      <c r="F28" s="32">
        <v>29</v>
      </c>
      <c r="G28" s="32">
        <v>5</v>
      </c>
      <c r="H28" s="22">
        <f t="shared" si="0"/>
        <v>145</v>
      </c>
      <c r="I28" s="22">
        <f t="shared" si="1"/>
        <v>34</v>
      </c>
      <c r="J28" s="23">
        <f t="shared" si="3"/>
        <v>0.2</v>
      </c>
      <c r="K28" s="24">
        <f t="shared" si="3"/>
        <v>3.4482758620689655E-2</v>
      </c>
      <c r="L28" s="23">
        <f t="shared" si="2"/>
        <v>0.23448275862068968</v>
      </c>
      <c r="M28" s="23">
        <f t="shared" si="4"/>
        <v>0.8529411764705882</v>
      </c>
      <c r="N28" s="23">
        <f t="shared" si="4"/>
        <v>0.14705882352941177</v>
      </c>
    </row>
    <row r="29" spans="1:14" x14ac:dyDescent="0.2">
      <c r="A29" s="28">
        <v>3342091</v>
      </c>
      <c r="B29" s="29" t="s">
        <v>76</v>
      </c>
      <c r="C29" s="30" t="s">
        <v>56</v>
      </c>
      <c r="D29" s="31" t="s">
        <v>47</v>
      </c>
      <c r="E29" s="32">
        <v>385</v>
      </c>
      <c r="F29" s="32">
        <v>48</v>
      </c>
      <c r="G29" s="32">
        <v>8</v>
      </c>
      <c r="H29" s="22">
        <f t="shared" si="0"/>
        <v>441</v>
      </c>
      <c r="I29" s="22">
        <f t="shared" si="1"/>
        <v>56</v>
      </c>
      <c r="J29" s="23">
        <f t="shared" si="3"/>
        <v>0.10884353741496598</v>
      </c>
      <c r="K29" s="24">
        <f t="shared" si="3"/>
        <v>1.8140589569160998E-2</v>
      </c>
      <c r="L29" s="23">
        <f t="shared" si="2"/>
        <v>0.12698412698412698</v>
      </c>
      <c r="M29" s="23">
        <f t="shared" si="4"/>
        <v>0.8571428571428571</v>
      </c>
      <c r="N29" s="23">
        <f t="shared" si="4"/>
        <v>0.14285714285714285</v>
      </c>
    </row>
    <row r="30" spans="1:14" x14ac:dyDescent="0.2">
      <c r="A30" s="28">
        <v>3342081</v>
      </c>
      <c r="B30" s="29" t="s">
        <v>77</v>
      </c>
      <c r="C30" s="30" t="s">
        <v>62</v>
      </c>
      <c r="D30" s="31" t="s">
        <v>52</v>
      </c>
      <c r="E30" s="32">
        <v>299</v>
      </c>
      <c r="F30" s="32">
        <v>35</v>
      </c>
      <c r="G30" s="32">
        <v>4</v>
      </c>
      <c r="H30" s="22">
        <f t="shared" si="0"/>
        <v>338</v>
      </c>
      <c r="I30" s="22">
        <f t="shared" si="1"/>
        <v>39</v>
      </c>
      <c r="J30" s="23">
        <f t="shared" si="3"/>
        <v>0.10355029585798817</v>
      </c>
      <c r="K30" s="24">
        <f t="shared" si="3"/>
        <v>1.1834319526627219E-2</v>
      </c>
      <c r="L30" s="23">
        <f t="shared" si="2"/>
        <v>0.11538461538461539</v>
      </c>
      <c r="M30" s="23">
        <f t="shared" si="4"/>
        <v>0.89743589743589747</v>
      </c>
      <c r="N30" s="23">
        <f t="shared" si="4"/>
        <v>0.10256410256410256</v>
      </c>
    </row>
    <row r="31" spans="1:14" x14ac:dyDescent="0.2">
      <c r="A31" s="28">
        <v>3342051</v>
      </c>
      <c r="B31" s="29" t="s">
        <v>78</v>
      </c>
      <c r="C31" s="30" t="s">
        <v>51</v>
      </c>
      <c r="D31" s="31" t="s">
        <v>52</v>
      </c>
      <c r="E31" s="32">
        <v>287</v>
      </c>
      <c r="F31" s="32">
        <v>63</v>
      </c>
      <c r="G31" s="32">
        <v>3</v>
      </c>
      <c r="H31" s="22">
        <f t="shared" si="0"/>
        <v>353</v>
      </c>
      <c r="I31" s="22">
        <f t="shared" si="1"/>
        <v>66</v>
      </c>
      <c r="J31" s="23">
        <f t="shared" si="3"/>
        <v>0.17847025495750707</v>
      </c>
      <c r="K31" s="24">
        <f t="shared" si="3"/>
        <v>8.4985835694051E-3</v>
      </c>
      <c r="L31" s="23">
        <f t="shared" si="2"/>
        <v>0.18696883852691218</v>
      </c>
      <c r="M31" s="23">
        <f t="shared" si="4"/>
        <v>0.95454545454545459</v>
      </c>
      <c r="N31" s="23">
        <f t="shared" si="4"/>
        <v>4.5454545454545456E-2</v>
      </c>
    </row>
    <row r="32" spans="1:14" x14ac:dyDescent="0.2">
      <c r="A32" s="28">
        <v>3343010</v>
      </c>
      <c r="B32" s="29" t="s">
        <v>79</v>
      </c>
      <c r="C32" s="30" t="s">
        <v>46</v>
      </c>
      <c r="D32" s="31" t="s">
        <v>47</v>
      </c>
      <c r="E32" s="32">
        <v>153</v>
      </c>
      <c r="F32" s="32">
        <v>40</v>
      </c>
      <c r="G32" s="32">
        <v>6</v>
      </c>
      <c r="H32" s="22">
        <f t="shared" si="0"/>
        <v>199</v>
      </c>
      <c r="I32" s="22">
        <f t="shared" si="1"/>
        <v>46</v>
      </c>
      <c r="J32" s="23">
        <f t="shared" si="3"/>
        <v>0.20100502512562815</v>
      </c>
      <c r="K32" s="24">
        <f t="shared" si="3"/>
        <v>3.015075376884422E-2</v>
      </c>
      <c r="L32" s="23">
        <f t="shared" si="2"/>
        <v>0.23115577889447236</v>
      </c>
      <c r="M32" s="23">
        <f t="shared" si="4"/>
        <v>0.86956521739130432</v>
      </c>
      <c r="N32" s="23">
        <f t="shared" si="4"/>
        <v>0.13043478260869565</v>
      </c>
    </row>
    <row r="33" spans="1:14" x14ac:dyDescent="0.2">
      <c r="A33" s="28">
        <v>3342031</v>
      </c>
      <c r="B33" s="29" t="s">
        <v>80</v>
      </c>
      <c r="C33" s="30" t="s">
        <v>56</v>
      </c>
      <c r="D33" s="31" t="s">
        <v>47</v>
      </c>
      <c r="E33" s="32">
        <v>199</v>
      </c>
      <c r="F33" s="32">
        <v>13</v>
      </c>
      <c r="G33" s="32">
        <v>7</v>
      </c>
      <c r="H33" s="22">
        <f t="shared" si="0"/>
        <v>219</v>
      </c>
      <c r="I33" s="22">
        <f t="shared" si="1"/>
        <v>20</v>
      </c>
      <c r="J33" s="23">
        <f t="shared" si="3"/>
        <v>5.9360730593607303E-2</v>
      </c>
      <c r="K33" s="24">
        <f t="shared" si="3"/>
        <v>3.1963470319634701E-2</v>
      </c>
      <c r="L33" s="23">
        <f t="shared" si="2"/>
        <v>9.1324200913242004E-2</v>
      </c>
      <c r="M33" s="23">
        <f t="shared" si="4"/>
        <v>0.65</v>
      </c>
      <c r="N33" s="23">
        <f t="shared" si="4"/>
        <v>0.35</v>
      </c>
    </row>
    <row r="34" spans="1:14" x14ac:dyDescent="0.2">
      <c r="A34" s="28">
        <v>3342096</v>
      </c>
      <c r="B34" s="29" t="s">
        <v>81</v>
      </c>
      <c r="C34" s="30" t="s">
        <v>54</v>
      </c>
      <c r="D34" s="31" t="s">
        <v>47</v>
      </c>
      <c r="E34" s="32">
        <v>606</v>
      </c>
      <c r="F34" s="32">
        <v>67</v>
      </c>
      <c r="G34" s="32">
        <v>7</v>
      </c>
      <c r="H34" s="22">
        <f t="shared" si="0"/>
        <v>680</v>
      </c>
      <c r="I34" s="22">
        <f t="shared" si="1"/>
        <v>74</v>
      </c>
      <c r="J34" s="23">
        <f t="shared" si="3"/>
        <v>9.8529411764705879E-2</v>
      </c>
      <c r="K34" s="24">
        <f t="shared" si="3"/>
        <v>1.0294117647058823E-2</v>
      </c>
      <c r="L34" s="23">
        <f t="shared" si="2"/>
        <v>0.10882352941176471</v>
      </c>
      <c r="M34" s="23">
        <f t="shared" si="4"/>
        <v>0.90540540540540537</v>
      </c>
      <c r="N34" s="23">
        <f t="shared" si="4"/>
        <v>9.45945945945946E-2</v>
      </c>
    </row>
    <row r="35" spans="1:14" x14ac:dyDescent="0.2">
      <c r="A35" s="28">
        <v>3342030</v>
      </c>
      <c r="B35" s="29" t="s">
        <v>82</v>
      </c>
      <c r="C35" s="30" t="s">
        <v>56</v>
      </c>
      <c r="D35" s="31" t="s">
        <v>47</v>
      </c>
      <c r="E35" s="32">
        <v>230</v>
      </c>
      <c r="F35" s="32">
        <v>9</v>
      </c>
      <c r="G35" s="32">
        <v>1</v>
      </c>
      <c r="H35" s="22">
        <f t="shared" si="0"/>
        <v>240</v>
      </c>
      <c r="I35" s="22">
        <f t="shared" si="1"/>
        <v>10</v>
      </c>
      <c r="J35" s="23">
        <f t="shared" si="3"/>
        <v>3.7499999999999999E-2</v>
      </c>
      <c r="K35" s="24">
        <f t="shared" si="3"/>
        <v>4.1666666666666666E-3</v>
      </c>
      <c r="L35" s="23">
        <f t="shared" si="2"/>
        <v>4.1666666666666664E-2</v>
      </c>
      <c r="M35" s="23">
        <f t="shared" si="4"/>
        <v>0.9</v>
      </c>
      <c r="N35" s="23">
        <f t="shared" si="4"/>
        <v>0.1</v>
      </c>
    </row>
    <row r="36" spans="1:14" x14ac:dyDescent="0.2">
      <c r="A36" s="28">
        <v>3342087</v>
      </c>
      <c r="B36" s="29" t="s">
        <v>83</v>
      </c>
      <c r="C36" s="30" t="s">
        <v>62</v>
      </c>
      <c r="D36" s="31" t="s">
        <v>47</v>
      </c>
      <c r="E36" s="32">
        <v>571</v>
      </c>
      <c r="F36" s="32">
        <v>82</v>
      </c>
      <c r="G36" s="32">
        <v>9</v>
      </c>
      <c r="H36" s="22">
        <f t="shared" si="0"/>
        <v>662</v>
      </c>
      <c r="I36" s="22">
        <f t="shared" si="1"/>
        <v>91</v>
      </c>
      <c r="J36" s="23">
        <f t="shared" si="3"/>
        <v>0.12386706948640483</v>
      </c>
      <c r="K36" s="24">
        <f t="shared" si="3"/>
        <v>1.3595166163141994E-2</v>
      </c>
      <c r="L36" s="23">
        <f t="shared" si="2"/>
        <v>0.13746223564954682</v>
      </c>
      <c r="M36" s="23">
        <f t="shared" si="4"/>
        <v>0.90109890109890112</v>
      </c>
      <c r="N36" s="23">
        <f t="shared" si="4"/>
        <v>9.8901098901098897E-2</v>
      </c>
    </row>
    <row r="37" spans="1:14" x14ac:dyDescent="0.2">
      <c r="A37" s="28">
        <v>3343504</v>
      </c>
      <c r="B37" s="29" t="s">
        <v>84</v>
      </c>
      <c r="C37" s="30" t="s">
        <v>56</v>
      </c>
      <c r="D37" s="31" t="s">
        <v>47</v>
      </c>
      <c r="E37" s="32">
        <v>295</v>
      </c>
      <c r="F37" s="32">
        <v>48</v>
      </c>
      <c r="G37" s="32">
        <v>2</v>
      </c>
      <c r="H37" s="22">
        <f t="shared" ref="H37:H63" si="5">SUM(E37:G37)</f>
        <v>345</v>
      </c>
      <c r="I37" s="22">
        <f t="shared" ref="I37:I63" si="6">+F37+G37</f>
        <v>50</v>
      </c>
      <c r="J37" s="23">
        <f t="shared" si="3"/>
        <v>0.1391304347826087</v>
      </c>
      <c r="K37" s="24">
        <f t="shared" si="3"/>
        <v>5.7971014492753624E-3</v>
      </c>
      <c r="L37" s="23">
        <f t="shared" si="2"/>
        <v>0.14492753623188406</v>
      </c>
      <c r="M37" s="23">
        <f t="shared" si="4"/>
        <v>0.96</v>
      </c>
      <c r="N37" s="23">
        <f t="shared" si="4"/>
        <v>0.04</v>
      </c>
    </row>
    <row r="38" spans="1:14" x14ac:dyDescent="0.2">
      <c r="A38" s="28">
        <v>3343500</v>
      </c>
      <c r="B38" s="29" t="s">
        <v>85</v>
      </c>
      <c r="C38" s="30" t="s">
        <v>56</v>
      </c>
      <c r="D38" s="31" t="s">
        <v>47</v>
      </c>
      <c r="E38" s="32">
        <v>376</v>
      </c>
      <c r="F38" s="32">
        <v>71</v>
      </c>
      <c r="G38" s="32">
        <v>3</v>
      </c>
      <c r="H38" s="22">
        <f t="shared" si="5"/>
        <v>450</v>
      </c>
      <c r="I38" s="22">
        <f t="shared" si="6"/>
        <v>74</v>
      </c>
      <c r="J38" s="23">
        <f t="shared" si="3"/>
        <v>0.15777777777777777</v>
      </c>
      <c r="K38" s="24">
        <f t="shared" si="3"/>
        <v>6.6666666666666671E-3</v>
      </c>
      <c r="L38" s="23">
        <f t="shared" si="2"/>
        <v>0.16444444444444442</v>
      </c>
      <c r="M38" s="23">
        <f t="shared" si="4"/>
        <v>0.95945945945945943</v>
      </c>
      <c r="N38" s="23">
        <f t="shared" si="4"/>
        <v>4.0540540540540543E-2</v>
      </c>
    </row>
    <row r="39" spans="1:14" x14ac:dyDescent="0.2">
      <c r="A39" s="28">
        <v>3342085</v>
      </c>
      <c r="B39" s="29" t="s">
        <v>86</v>
      </c>
      <c r="C39" s="30" t="s">
        <v>56</v>
      </c>
      <c r="D39" s="31" t="s">
        <v>47</v>
      </c>
      <c r="E39" s="32">
        <v>363</v>
      </c>
      <c r="F39" s="32">
        <v>57</v>
      </c>
      <c r="G39" s="32">
        <v>4</v>
      </c>
      <c r="H39" s="22">
        <f t="shared" si="5"/>
        <v>424</v>
      </c>
      <c r="I39" s="22">
        <f t="shared" si="6"/>
        <v>61</v>
      </c>
      <c r="J39" s="23">
        <f t="shared" si="3"/>
        <v>0.13443396226415094</v>
      </c>
      <c r="K39" s="24">
        <f t="shared" si="3"/>
        <v>9.433962264150943E-3</v>
      </c>
      <c r="L39" s="23">
        <f t="shared" si="2"/>
        <v>0.14386792452830188</v>
      </c>
      <c r="M39" s="23">
        <f t="shared" si="4"/>
        <v>0.93442622950819676</v>
      </c>
      <c r="N39" s="23">
        <f t="shared" si="4"/>
        <v>6.5573770491803282E-2</v>
      </c>
    </row>
    <row r="40" spans="1:14" x14ac:dyDescent="0.2">
      <c r="A40" s="28">
        <v>3342017</v>
      </c>
      <c r="B40" s="29" t="s">
        <v>87</v>
      </c>
      <c r="C40" s="30" t="s">
        <v>54</v>
      </c>
      <c r="D40" s="31" t="s">
        <v>47</v>
      </c>
      <c r="E40" s="32">
        <v>354</v>
      </c>
      <c r="F40" s="32">
        <v>56</v>
      </c>
      <c r="G40" s="32">
        <v>8</v>
      </c>
      <c r="H40" s="22">
        <f t="shared" si="5"/>
        <v>418</v>
      </c>
      <c r="I40" s="22">
        <f t="shared" si="6"/>
        <v>64</v>
      </c>
      <c r="J40" s="23">
        <f t="shared" si="3"/>
        <v>0.13397129186602871</v>
      </c>
      <c r="K40" s="24">
        <f t="shared" si="3"/>
        <v>1.9138755980861243E-2</v>
      </c>
      <c r="L40" s="23">
        <f t="shared" si="2"/>
        <v>0.15311004784688995</v>
      </c>
      <c r="M40" s="23">
        <f t="shared" si="4"/>
        <v>0.875</v>
      </c>
      <c r="N40" s="23">
        <f t="shared" si="4"/>
        <v>0.125</v>
      </c>
    </row>
    <row r="41" spans="1:14" x14ac:dyDescent="0.2">
      <c r="A41" s="28">
        <v>3342019</v>
      </c>
      <c r="B41" s="29" t="s">
        <v>88</v>
      </c>
      <c r="C41" s="30" t="s">
        <v>56</v>
      </c>
      <c r="D41" s="31" t="s">
        <v>47</v>
      </c>
      <c r="E41" s="32">
        <v>363</v>
      </c>
      <c r="F41" s="32">
        <v>46</v>
      </c>
      <c r="G41" s="32">
        <v>11</v>
      </c>
      <c r="H41" s="22">
        <f t="shared" si="5"/>
        <v>420</v>
      </c>
      <c r="I41" s="22">
        <f t="shared" si="6"/>
        <v>57</v>
      </c>
      <c r="J41" s="23">
        <f t="shared" si="3"/>
        <v>0.10952380952380952</v>
      </c>
      <c r="K41" s="24">
        <f t="shared" si="3"/>
        <v>2.6190476190476191E-2</v>
      </c>
      <c r="L41" s="23">
        <f t="shared" si="2"/>
        <v>0.1357142857142857</v>
      </c>
      <c r="M41" s="23">
        <f t="shared" si="4"/>
        <v>0.80701754385964908</v>
      </c>
      <c r="N41" s="23">
        <f t="shared" si="4"/>
        <v>0.19298245614035087</v>
      </c>
    </row>
    <row r="42" spans="1:14" x14ac:dyDescent="0.2">
      <c r="A42" s="28">
        <v>3342094</v>
      </c>
      <c r="B42" s="29" t="s">
        <v>89</v>
      </c>
      <c r="C42" s="30" t="s">
        <v>46</v>
      </c>
      <c r="D42" s="31" t="s">
        <v>52</v>
      </c>
      <c r="E42" s="32">
        <v>377</v>
      </c>
      <c r="F42" s="32">
        <v>72</v>
      </c>
      <c r="G42" s="32">
        <v>3</v>
      </c>
      <c r="H42" s="22">
        <f t="shared" si="5"/>
        <v>452</v>
      </c>
      <c r="I42" s="22">
        <f t="shared" si="6"/>
        <v>75</v>
      </c>
      <c r="J42" s="23">
        <f t="shared" si="3"/>
        <v>0.15929203539823009</v>
      </c>
      <c r="K42" s="24">
        <f t="shared" si="3"/>
        <v>6.6371681415929203E-3</v>
      </c>
      <c r="L42" s="23">
        <f t="shared" si="2"/>
        <v>0.16592920353982302</v>
      </c>
      <c r="M42" s="23">
        <f t="shared" si="4"/>
        <v>0.96</v>
      </c>
      <c r="N42" s="23">
        <f t="shared" si="4"/>
        <v>0.04</v>
      </c>
    </row>
    <row r="43" spans="1:14" x14ac:dyDescent="0.2">
      <c r="A43" s="28">
        <v>3343302</v>
      </c>
      <c r="B43" s="29" t="s">
        <v>90</v>
      </c>
      <c r="C43" s="30" t="s">
        <v>54</v>
      </c>
      <c r="D43" s="31" t="s">
        <v>47</v>
      </c>
      <c r="E43" s="32">
        <v>259</v>
      </c>
      <c r="F43" s="32">
        <v>14</v>
      </c>
      <c r="G43" s="32">
        <v>2</v>
      </c>
      <c r="H43" s="22">
        <f t="shared" si="5"/>
        <v>275</v>
      </c>
      <c r="I43" s="22">
        <f t="shared" si="6"/>
        <v>16</v>
      </c>
      <c r="J43" s="23">
        <f t="shared" si="3"/>
        <v>5.0909090909090911E-2</v>
      </c>
      <c r="K43" s="24">
        <f t="shared" si="3"/>
        <v>7.2727272727272727E-3</v>
      </c>
      <c r="L43" s="23">
        <f t="shared" si="2"/>
        <v>5.8181818181818182E-2</v>
      </c>
      <c r="M43" s="23">
        <f t="shared" si="4"/>
        <v>0.875</v>
      </c>
      <c r="N43" s="23">
        <f t="shared" si="4"/>
        <v>0.125</v>
      </c>
    </row>
    <row r="44" spans="1:14" x14ac:dyDescent="0.2">
      <c r="A44" s="28">
        <v>3343305</v>
      </c>
      <c r="B44" s="29" t="s">
        <v>91</v>
      </c>
      <c r="C44" s="30" t="s">
        <v>54</v>
      </c>
      <c r="D44" s="31" t="s">
        <v>47</v>
      </c>
      <c r="E44" s="32">
        <v>251</v>
      </c>
      <c r="F44" s="32">
        <v>22</v>
      </c>
      <c r="G44" s="32">
        <v>7</v>
      </c>
      <c r="H44" s="22">
        <f t="shared" si="5"/>
        <v>280</v>
      </c>
      <c r="I44" s="22">
        <f t="shared" si="6"/>
        <v>29</v>
      </c>
      <c r="J44" s="23">
        <f t="shared" si="3"/>
        <v>7.857142857142857E-2</v>
      </c>
      <c r="K44" s="24">
        <f t="shared" si="3"/>
        <v>2.5000000000000001E-2</v>
      </c>
      <c r="L44" s="23">
        <f t="shared" si="2"/>
        <v>0.10357142857142856</v>
      </c>
      <c r="M44" s="23">
        <f t="shared" si="4"/>
        <v>0.75862068965517238</v>
      </c>
      <c r="N44" s="23">
        <f t="shared" si="4"/>
        <v>0.2413793103448276</v>
      </c>
    </row>
    <row r="45" spans="1:14" x14ac:dyDescent="0.2">
      <c r="A45" s="28">
        <v>3343501</v>
      </c>
      <c r="B45" s="29" t="s">
        <v>92</v>
      </c>
      <c r="C45" s="30" t="s">
        <v>62</v>
      </c>
      <c r="D45" s="31" t="s">
        <v>47</v>
      </c>
      <c r="E45" s="32">
        <v>204</v>
      </c>
      <c r="F45" s="32">
        <v>30</v>
      </c>
      <c r="G45" s="32">
        <v>4</v>
      </c>
      <c r="H45" s="22">
        <f t="shared" si="5"/>
        <v>238</v>
      </c>
      <c r="I45" s="22">
        <f t="shared" si="6"/>
        <v>34</v>
      </c>
      <c r="J45" s="23">
        <f t="shared" si="3"/>
        <v>0.12605042016806722</v>
      </c>
      <c r="K45" s="24">
        <f t="shared" si="3"/>
        <v>1.680672268907563E-2</v>
      </c>
      <c r="L45" s="23">
        <f t="shared" si="2"/>
        <v>0.14285714285714285</v>
      </c>
      <c r="M45" s="23">
        <f t="shared" si="4"/>
        <v>0.88235294117647056</v>
      </c>
      <c r="N45" s="23">
        <f t="shared" si="4"/>
        <v>0.11764705882352941</v>
      </c>
    </row>
    <row r="46" spans="1:14" x14ac:dyDescent="0.2">
      <c r="A46" s="28">
        <v>3343511</v>
      </c>
      <c r="B46" s="29" t="s">
        <v>93</v>
      </c>
      <c r="C46" s="30" t="s">
        <v>51</v>
      </c>
      <c r="D46" s="31" t="s">
        <v>52</v>
      </c>
      <c r="E46" s="32">
        <v>366</v>
      </c>
      <c r="F46" s="32">
        <v>89</v>
      </c>
      <c r="G46" s="32">
        <v>10</v>
      </c>
      <c r="H46" s="22">
        <f t="shared" si="5"/>
        <v>465</v>
      </c>
      <c r="I46" s="22">
        <f t="shared" si="6"/>
        <v>99</v>
      </c>
      <c r="J46" s="23">
        <f t="shared" si="3"/>
        <v>0.1913978494623656</v>
      </c>
      <c r="K46" s="24">
        <f t="shared" si="3"/>
        <v>2.1505376344086023E-2</v>
      </c>
      <c r="L46" s="23">
        <f t="shared" si="2"/>
        <v>0.21290322580645163</v>
      </c>
      <c r="M46" s="23">
        <f t="shared" si="4"/>
        <v>0.89898989898989901</v>
      </c>
      <c r="N46" s="23">
        <f t="shared" si="4"/>
        <v>0.10101010101010101</v>
      </c>
    </row>
    <row r="47" spans="1:14" x14ac:dyDescent="0.2">
      <c r="A47" s="28">
        <v>3343510</v>
      </c>
      <c r="B47" s="29" t="s">
        <v>94</v>
      </c>
      <c r="C47" s="30" t="s">
        <v>51</v>
      </c>
      <c r="D47" s="31" t="s">
        <v>52</v>
      </c>
      <c r="E47" s="32">
        <v>211</v>
      </c>
      <c r="F47" s="32">
        <v>39</v>
      </c>
      <c r="G47" s="32">
        <v>5</v>
      </c>
      <c r="H47" s="22">
        <f t="shared" si="5"/>
        <v>255</v>
      </c>
      <c r="I47" s="22">
        <f t="shared" si="6"/>
        <v>44</v>
      </c>
      <c r="J47" s="23">
        <f t="shared" si="3"/>
        <v>0.15294117647058825</v>
      </c>
      <c r="K47" s="24">
        <f t="shared" si="3"/>
        <v>1.9607843137254902E-2</v>
      </c>
      <c r="L47" s="23">
        <f t="shared" si="2"/>
        <v>0.17254901960784313</v>
      </c>
      <c r="M47" s="23">
        <f t="shared" si="4"/>
        <v>0.88636363636363635</v>
      </c>
      <c r="N47" s="23">
        <f t="shared" si="4"/>
        <v>0.11363636363636363</v>
      </c>
    </row>
    <row r="48" spans="1:14" x14ac:dyDescent="0.2">
      <c r="A48" s="28">
        <v>3343502</v>
      </c>
      <c r="B48" s="29" t="s">
        <v>95</v>
      </c>
      <c r="C48" s="30" t="s">
        <v>54</v>
      </c>
      <c r="D48" s="31" t="s">
        <v>47</v>
      </c>
      <c r="E48" s="32">
        <v>210</v>
      </c>
      <c r="F48" s="32">
        <v>18</v>
      </c>
      <c r="G48" s="32">
        <v>1</v>
      </c>
      <c r="H48" s="22">
        <f t="shared" si="5"/>
        <v>229</v>
      </c>
      <c r="I48" s="22">
        <f t="shared" si="6"/>
        <v>19</v>
      </c>
      <c r="J48" s="23">
        <f t="shared" si="3"/>
        <v>7.8602620087336247E-2</v>
      </c>
      <c r="K48" s="24">
        <f t="shared" si="3"/>
        <v>4.3668122270742356E-3</v>
      </c>
      <c r="L48" s="23">
        <f t="shared" si="2"/>
        <v>8.296943231441048E-2</v>
      </c>
      <c r="M48" s="23">
        <f t="shared" si="4"/>
        <v>0.94736842105263153</v>
      </c>
      <c r="N48" s="23">
        <f t="shared" si="4"/>
        <v>5.2631578947368418E-2</v>
      </c>
    </row>
    <row r="49" spans="1:14" x14ac:dyDescent="0.2">
      <c r="A49" s="28">
        <v>3343503</v>
      </c>
      <c r="B49" s="29" t="s">
        <v>96</v>
      </c>
      <c r="C49" s="30" t="s">
        <v>46</v>
      </c>
      <c r="D49" s="31" t="s">
        <v>47</v>
      </c>
      <c r="E49" s="32">
        <v>197</v>
      </c>
      <c r="F49" s="32">
        <v>31</v>
      </c>
      <c r="G49" s="32">
        <v>4</v>
      </c>
      <c r="H49" s="22">
        <f t="shared" si="5"/>
        <v>232</v>
      </c>
      <c r="I49" s="22">
        <f t="shared" si="6"/>
        <v>35</v>
      </c>
      <c r="J49" s="23">
        <f t="shared" si="3"/>
        <v>0.1336206896551724</v>
      </c>
      <c r="K49" s="24">
        <f t="shared" si="3"/>
        <v>1.7241379310344827E-2</v>
      </c>
      <c r="L49" s="23">
        <f t="shared" si="2"/>
        <v>0.15086206896551724</v>
      </c>
      <c r="M49" s="23">
        <f t="shared" si="4"/>
        <v>0.88571428571428568</v>
      </c>
      <c r="N49" s="23">
        <f t="shared" si="4"/>
        <v>0.11428571428571428</v>
      </c>
    </row>
    <row r="50" spans="1:14" x14ac:dyDescent="0.2">
      <c r="A50" s="28">
        <v>3343516</v>
      </c>
      <c r="B50" s="29" t="s">
        <v>97</v>
      </c>
      <c r="C50" s="30" t="s">
        <v>51</v>
      </c>
      <c r="D50" s="31" t="s">
        <v>52</v>
      </c>
      <c r="E50" s="32">
        <v>187</v>
      </c>
      <c r="F50" s="32">
        <v>23</v>
      </c>
      <c r="G50" s="32">
        <v>4</v>
      </c>
      <c r="H50" s="22">
        <f t="shared" si="5"/>
        <v>214</v>
      </c>
      <c r="I50" s="22">
        <f t="shared" si="6"/>
        <v>27</v>
      </c>
      <c r="J50" s="23">
        <f t="shared" si="3"/>
        <v>0.10747663551401869</v>
      </c>
      <c r="K50" s="24">
        <f t="shared" si="3"/>
        <v>1.8691588785046728E-2</v>
      </c>
      <c r="L50" s="23">
        <f t="shared" si="2"/>
        <v>0.12616822429906541</v>
      </c>
      <c r="M50" s="23">
        <f t="shared" si="4"/>
        <v>0.85185185185185186</v>
      </c>
      <c r="N50" s="23">
        <f t="shared" si="4"/>
        <v>0.14814814814814814</v>
      </c>
    </row>
    <row r="51" spans="1:14" x14ac:dyDescent="0.2">
      <c r="A51" s="28">
        <v>3343300</v>
      </c>
      <c r="B51" s="29" t="s">
        <v>98</v>
      </c>
      <c r="C51" s="30" t="s">
        <v>56</v>
      </c>
      <c r="D51" s="31" t="s">
        <v>47</v>
      </c>
      <c r="E51" s="32">
        <v>199</v>
      </c>
      <c r="F51" s="32">
        <v>21</v>
      </c>
      <c r="G51" s="32">
        <v>10</v>
      </c>
      <c r="H51" s="22">
        <f t="shared" si="5"/>
        <v>230</v>
      </c>
      <c r="I51" s="22">
        <f t="shared" si="6"/>
        <v>31</v>
      </c>
      <c r="J51" s="23">
        <f t="shared" si="3"/>
        <v>9.1304347826086957E-2</v>
      </c>
      <c r="K51" s="24">
        <f t="shared" si="3"/>
        <v>4.3478260869565216E-2</v>
      </c>
      <c r="L51" s="23">
        <f t="shared" si="2"/>
        <v>0.13478260869565217</v>
      </c>
      <c r="M51" s="23">
        <f t="shared" si="4"/>
        <v>0.67741935483870963</v>
      </c>
      <c r="N51" s="23">
        <f t="shared" si="4"/>
        <v>0.32258064516129031</v>
      </c>
    </row>
    <row r="52" spans="1:14" x14ac:dyDescent="0.2">
      <c r="A52" s="28">
        <v>3343314</v>
      </c>
      <c r="B52" s="29" t="s">
        <v>99</v>
      </c>
      <c r="C52" s="30" t="s">
        <v>51</v>
      </c>
      <c r="D52" s="31" t="s">
        <v>52</v>
      </c>
      <c r="E52" s="32">
        <v>196</v>
      </c>
      <c r="F52" s="32">
        <v>19</v>
      </c>
      <c r="G52" s="32">
        <v>7</v>
      </c>
      <c r="H52" s="22">
        <f t="shared" si="5"/>
        <v>222</v>
      </c>
      <c r="I52" s="22">
        <f t="shared" si="6"/>
        <v>26</v>
      </c>
      <c r="J52" s="23">
        <f t="shared" si="3"/>
        <v>8.5585585585585586E-2</v>
      </c>
      <c r="K52" s="24">
        <f t="shared" si="3"/>
        <v>3.1531531531531529E-2</v>
      </c>
      <c r="L52" s="23">
        <f t="shared" si="2"/>
        <v>0.11711711711711711</v>
      </c>
      <c r="M52" s="23">
        <f t="shared" si="4"/>
        <v>0.73076923076923073</v>
      </c>
      <c r="N52" s="23">
        <f t="shared" si="4"/>
        <v>0.26923076923076922</v>
      </c>
    </row>
    <row r="53" spans="1:14" x14ac:dyDescent="0.2">
      <c r="A53" s="28">
        <v>3343313</v>
      </c>
      <c r="B53" s="29" t="s">
        <v>100</v>
      </c>
      <c r="C53" s="30" t="s">
        <v>54</v>
      </c>
      <c r="D53" s="31" t="s">
        <v>47</v>
      </c>
      <c r="E53" s="32">
        <v>206</v>
      </c>
      <c r="F53" s="32">
        <v>41</v>
      </c>
      <c r="G53" s="32">
        <v>1</v>
      </c>
      <c r="H53" s="22">
        <f t="shared" si="5"/>
        <v>248</v>
      </c>
      <c r="I53" s="22">
        <f t="shared" si="6"/>
        <v>42</v>
      </c>
      <c r="J53" s="23">
        <f t="shared" si="3"/>
        <v>0.16532258064516128</v>
      </c>
      <c r="K53" s="24">
        <f t="shared" si="3"/>
        <v>4.0322580645161289E-3</v>
      </c>
      <c r="L53" s="23">
        <f t="shared" si="2"/>
        <v>0.16935483870967741</v>
      </c>
      <c r="M53" s="23">
        <f t="shared" si="4"/>
        <v>0.97619047619047616</v>
      </c>
      <c r="N53" s="23">
        <f t="shared" si="4"/>
        <v>2.3809523809523808E-2</v>
      </c>
    </row>
    <row r="54" spans="1:14" x14ac:dyDescent="0.2">
      <c r="A54" s="28">
        <v>3342020</v>
      </c>
      <c r="B54" s="29" t="s">
        <v>101</v>
      </c>
      <c r="C54" s="30" t="s">
        <v>54</v>
      </c>
      <c r="D54" s="31" t="s">
        <v>47</v>
      </c>
      <c r="E54" s="32">
        <v>206</v>
      </c>
      <c r="F54" s="32">
        <v>18</v>
      </c>
      <c r="G54" s="32">
        <v>5</v>
      </c>
      <c r="H54" s="22">
        <f t="shared" si="5"/>
        <v>229</v>
      </c>
      <c r="I54" s="22">
        <f t="shared" si="6"/>
        <v>23</v>
      </c>
      <c r="J54" s="23">
        <f t="shared" si="3"/>
        <v>7.8602620087336247E-2</v>
      </c>
      <c r="K54" s="24">
        <f t="shared" si="3"/>
        <v>2.1834061135371178E-2</v>
      </c>
      <c r="L54" s="23">
        <f t="shared" si="2"/>
        <v>0.10043668122270742</v>
      </c>
      <c r="M54" s="23">
        <f t="shared" si="4"/>
        <v>0.78260869565217395</v>
      </c>
      <c r="N54" s="23">
        <f t="shared" si="4"/>
        <v>0.21739130434782608</v>
      </c>
    </row>
    <row r="55" spans="1:14" x14ac:dyDescent="0.2">
      <c r="A55" s="28">
        <v>3342058</v>
      </c>
      <c r="B55" s="29" t="s">
        <v>102</v>
      </c>
      <c r="C55" s="30" t="s">
        <v>56</v>
      </c>
      <c r="D55" s="31" t="s">
        <v>47</v>
      </c>
      <c r="E55" s="32">
        <v>389</v>
      </c>
      <c r="F55" s="32">
        <v>57</v>
      </c>
      <c r="G55" s="32">
        <v>4</v>
      </c>
      <c r="H55" s="22">
        <f t="shared" si="5"/>
        <v>450</v>
      </c>
      <c r="I55" s="22">
        <f t="shared" si="6"/>
        <v>61</v>
      </c>
      <c r="J55" s="23">
        <f t="shared" si="3"/>
        <v>0.12666666666666668</v>
      </c>
      <c r="K55" s="24">
        <f t="shared" si="3"/>
        <v>8.8888888888888889E-3</v>
      </c>
      <c r="L55" s="23">
        <f t="shared" si="2"/>
        <v>0.13555555555555557</v>
      </c>
      <c r="M55" s="23">
        <f t="shared" si="4"/>
        <v>0.93442622950819676</v>
      </c>
      <c r="N55" s="23">
        <f t="shared" si="4"/>
        <v>6.5573770491803282E-2</v>
      </c>
    </row>
    <row r="56" spans="1:14" x14ac:dyDescent="0.2">
      <c r="A56" s="28">
        <v>3342002</v>
      </c>
      <c r="B56" s="29" t="s">
        <v>103</v>
      </c>
      <c r="C56" s="30" t="s">
        <v>54</v>
      </c>
      <c r="D56" s="31" t="s">
        <v>47</v>
      </c>
      <c r="E56" s="32">
        <v>224</v>
      </c>
      <c r="F56" s="32">
        <v>13</v>
      </c>
      <c r="G56" s="32">
        <v>5</v>
      </c>
      <c r="H56" s="22">
        <f t="shared" si="5"/>
        <v>242</v>
      </c>
      <c r="I56" s="22">
        <f t="shared" si="6"/>
        <v>18</v>
      </c>
      <c r="J56" s="23">
        <f t="shared" si="3"/>
        <v>5.3719008264462811E-2</v>
      </c>
      <c r="K56" s="24">
        <f t="shared" si="3"/>
        <v>2.0661157024793389E-2</v>
      </c>
      <c r="L56" s="23">
        <f t="shared" si="2"/>
        <v>7.43801652892562E-2</v>
      </c>
      <c r="M56" s="23">
        <f t="shared" si="4"/>
        <v>0.72222222222222221</v>
      </c>
      <c r="N56" s="23">
        <f t="shared" si="4"/>
        <v>0.27777777777777779</v>
      </c>
    </row>
    <row r="57" spans="1:14" x14ac:dyDescent="0.2">
      <c r="A57" s="28">
        <v>3342033</v>
      </c>
      <c r="B57" s="29" t="s">
        <v>104</v>
      </c>
      <c r="C57" s="30" t="s">
        <v>62</v>
      </c>
      <c r="D57" s="31" t="s">
        <v>47</v>
      </c>
      <c r="E57" s="32">
        <v>248</v>
      </c>
      <c r="F57" s="32">
        <v>23</v>
      </c>
      <c r="G57" s="32">
        <v>6</v>
      </c>
      <c r="H57" s="22">
        <f t="shared" si="5"/>
        <v>277</v>
      </c>
      <c r="I57" s="22">
        <f t="shared" si="6"/>
        <v>29</v>
      </c>
      <c r="J57" s="23">
        <f t="shared" si="3"/>
        <v>8.3032490974729242E-2</v>
      </c>
      <c r="K57" s="24">
        <f t="shared" si="3"/>
        <v>2.1660649819494584E-2</v>
      </c>
      <c r="L57" s="23">
        <f t="shared" si="2"/>
        <v>0.10469314079422383</v>
      </c>
      <c r="M57" s="23">
        <f t="shared" si="4"/>
        <v>0.7931034482758621</v>
      </c>
      <c r="N57" s="23">
        <f t="shared" si="4"/>
        <v>0.20689655172413793</v>
      </c>
    </row>
    <row r="58" spans="1:14" x14ac:dyDescent="0.2">
      <c r="A58" s="28">
        <v>3342089</v>
      </c>
      <c r="B58" s="29" t="s">
        <v>105</v>
      </c>
      <c r="C58" s="30" t="s">
        <v>62</v>
      </c>
      <c r="D58" s="31" t="s">
        <v>47</v>
      </c>
      <c r="E58" s="32">
        <v>409</v>
      </c>
      <c r="F58" s="32">
        <v>68</v>
      </c>
      <c r="G58" s="32">
        <v>6</v>
      </c>
      <c r="H58" s="22">
        <f t="shared" si="5"/>
        <v>483</v>
      </c>
      <c r="I58" s="22">
        <f t="shared" si="6"/>
        <v>74</v>
      </c>
      <c r="J58" s="23">
        <f t="shared" si="3"/>
        <v>0.14078674948240166</v>
      </c>
      <c r="K58" s="24">
        <f t="shared" si="3"/>
        <v>1.2422360248447204E-2</v>
      </c>
      <c r="L58" s="23">
        <f t="shared" si="2"/>
        <v>0.15320910973084886</v>
      </c>
      <c r="M58" s="23">
        <f t="shared" si="4"/>
        <v>0.91891891891891897</v>
      </c>
      <c r="N58" s="23">
        <f t="shared" si="4"/>
        <v>8.1081081081081086E-2</v>
      </c>
    </row>
    <row r="59" spans="1:14" x14ac:dyDescent="0.2">
      <c r="A59" s="28">
        <v>3342024</v>
      </c>
      <c r="B59" s="29" t="s">
        <v>106</v>
      </c>
      <c r="C59" s="30" t="s">
        <v>62</v>
      </c>
      <c r="D59" s="31" t="s">
        <v>47</v>
      </c>
      <c r="E59" s="32">
        <v>547</v>
      </c>
      <c r="F59" s="32">
        <v>69</v>
      </c>
      <c r="G59" s="32">
        <v>4</v>
      </c>
      <c r="H59" s="22">
        <f t="shared" si="5"/>
        <v>620</v>
      </c>
      <c r="I59" s="22">
        <f t="shared" si="6"/>
        <v>73</v>
      </c>
      <c r="J59" s="23">
        <f t="shared" si="3"/>
        <v>0.11129032258064517</v>
      </c>
      <c r="K59" s="24">
        <f t="shared" si="3"/>
        <v>6.4516129032258064E-3</v>
      </c>
      <c r="L59" s="23">
        <f t="shared" si="2"/>
        <v>0.11774193548387098</v>
      </c>
      <c r="M59" s="23">
        <f t="shared" si="4"/>
        <v>0.9452054794520548</v>
      </c>
      <c r="N59" s="23">
        <f t="shared" si="4"/>
        <v>5.4794520547945202E-2</v>
      </c>
    </row>
    <row r="60" spans="1:14" x14ac:dyDescent="0.2">
      <c r="A60" s="28">
        <v>3342028</v>
      </c>
      <c r="B60" s="29" t="s">
        <v>107</v>
      </c>
      <c r="C60" s="30" t="s">
        <v>54</v>
      </c>
      <c r="D60" s="31" t="s">
        <v>47</v>
      </c>
      <c r="E60" s="32">
        <v>241</v>
      </c>
      <c r="F60" s="32">
        <v>41</v>
      </c>
      <c r="G60" s="32">
        <v>9</v>
      </c>
      <c r="H60" s="22">
        <f t="shared" si="5"/>
        <v>291</v>
      </c>
      <c r="I60" s="22">
        <f t="shared" si="6"/>
        <v>50</v>
      </c>
      <c r="J60" s="23">
        <f t="shared" si="3"/>
        <v>0.14089347079037801</v>
      </c>
      <c r="K60" s="24">
        <f t="shared" si="3"/>
        <v>3.0927835051546393E-2</v>
      </c>
      <c r="L60" s="23">
        <f t="shared" si="2"/>
        <v>0.1718213058419244</v>
      </c>
      <c r="M60" s="23">
        <f t="shared" si="4"/>
        <v>0.82</v>
      </c>
      <c r="N60" s="23">
        <f t="shared" si="4"/>
        <v>0.18</v>
      </c>
    </row>
    <row r="61" spans="1:14" x14ac:dyDescent="0.2">
      <c r="A61" s="28">
        <v>3342066</v>
      </c>
      <c r="B61" s="29" t="s">
        <v>108</v>
      </c>
      <c r="C61" s="30" t="s">
        <v>51</v>
      </c>
      <c r="D61" s="31" t="s">
        <v>52</v>
      </c>
      <c r="E61" s="32">
        <v>328</v>
      </c>
      <c r="F61" s="32">
        <v>91</v>
      </c>
      <c r="G61" s="32">
        <v>14</v>
      </c>
      <c r="H61" s="22">
        <f t="shared" si="5"/>
        <v>433</v>
      </c>
      <c r="I61" s="22">
        <f t="shared" si="6"/>
        <v>105</v>
      </c>
      <c r="J61" s="23">
        <f t="shared" si="3"/>
        <v>0.21016166281755197</v>
      </c>
      <c r="K61" s="24">
        <f t="shared" si="3"/>
        <v>3.2332563510392612E-2</v>
      </c>
      <c r="L61" s="23">
        <f t="shared" si="2"/>
        <v>0.2424942263279446</v>
      </c>
      <c r="M61" s="23">
        <f t="shared" si="4"/>
        <v>0.8666666666666667</v>
      </c>
      <c r="N61" s="23">
        <f t="shared" si="4"/>
        <v>0.13333333333333333</v>
      </c>
    </row>
    <row r="62" spans="1:14" x14ac:dyDescent="0.2">
      <c r="A62" s="28">
        <v>3342026</v>
      </c>
      <c r="B62" s="29" t="s">
        <v>109</v>
      </c>
      <c r="C62" s="30" t="s">
        <v>56</v>
      </c>
      <c r="D62" s="31" t="s">
        <v>47</v>
      </c>
      <c r="E62" s="32">
        <v>193</v>
      </c>
      <c r="F62" s="32">
        <v>7</v>
      </c>
      <c r="G62" s="32">
        <v>4</v>
      </c>
      <c r="H62" s="22">
        <f t="shared" si="5"/>
        <v>204</v>
      </c>
      <c r="I62" s="22">
        <f t="shared" si="6"/>
        <v>11</v>
      </c>
      <c r="J62" s="23">
        <f t="shared" si="3"/>
        <v>3.4313725490196081E-2</v>
      </c>
      <c r="K62" s="24">
        <f t="shared" si="3"/>
        <v>1.9607843137254902E-2</v>
      </c>
      <c r="L62" s="23">
        <f t="shared" si="2"/>
        <v>5.3921568627450983E-2</v>
      </c>
      <c r="M62" s="23">
        <f t="shared" si="4"/>
        <v>0.63636363636363635</v>
      </c>
      <c r="N62" s="23">
        <f t="shared" si="4"/>
        <v>0.36363636363636365</v>
      </c>
    </row>
    <row r="63" spans="1:14" ht="15" thickBot="1" x14ac:dyDescent="0.25">
      <c r="A63" s="34">
        <v>3342088</v>
      </c>
      <c r="B63" s="35" t="s">
        <v>110</v>
      </c>
      <c r="C63" s="36" t="s">
        <v>51</v>
      </c>
      <c r="D63" s="37" t="s">
        <v>52</v>
      </c>
      <c r="E63" s="38">
        <v>305</v>
      </c>
      <c r="F63" s="38">
        <v>108</v>
      </c>
      <c r="G63" s="38">
        <v>8</v>
      </c>
      <c r="H63" s="22">
        <f t="shared" si="5"/>
        <v>421</v>
      </c>
      <c r="I63" s="22">
        <f t="shared" si="6"/>
        <v>116</v>
      </c>
      <c r="J63" s="23">
        <f t="shared" si="3"/>
        <v>0.25653206650831356</v>
      </c>
      <c r="K63" s="24">
        <f t="shared" si="3"/>
        <v>1.9002375296912115E-2</v>
      </c>
      <c r="L63" s="23">
        <f t="shared" si="2"/>
        <v>0.27553444180522568</v>
      </c>
      <c r="M63" s="23">
        <f t="shared" si="4"/>
        <v>0.93103448275862066</v>
      </c>
      <c r="N63" s="23">
        <f t="shared" si="4"/>
        <v>6.8965517241379309E-2</v>
      </c>
    </row>
    <row r="64" spans="1:14" ht="15" thickBot="1" x14ac:dyDescent="0.25">
      <c r="A64" s="39" t="s">
        <v>10</v>
      </c>
      <c r="B64" s="40"/>
      <c r="C64" s="40"/>
      <c r="D64" s="40"/>
      <c r="E64" s="41"/>
      <c r="F64" s="41"/>
      <c r="G64" s="41"/>
      <c r="H64" s="22"/>
      <c r="I64" s="22"/>
      <c r="J64" s="23"/>
      <c r="K64" s="24"/>
      <c r="L64" s="23"/>
      <c r="M64" s="23"/>
      <c r="N64" s="23"/>
    </row>
    <row r="65" spans="1:14" x14ac:dyDescent="0.2">
      <c r="A65" s="17">
        <v>3344015</v>
      </c>
      <c r="B65" s="42" t="s">
        <v>111</v>
      </c>
      <c r="C65" s="43" t="s">
        <v>54</v>
      </c>
      <c r="D65" s="44" t="s">
        <v>47</v>
      </c>
      <c r="E65" s="45">
        <v>1172</v>
      </c>
      <c r="F65" s="21">
        <v>296</v>
      </c>
      <c r="G65" s="21">
        <v>34</v>
      </c>
      <c r="H65" s="22">
        <f>SUM(E65:G65)</f>
        <v>1502</v>
      </c>
      <c r="I65" s="22">
        <f t="shared" ref="I65:I89" si="7">+F65+G65</f>
        <v>330</v>
      </c>
      <c r="J65" s="23">
        <f t="shared" si="3"/>
        <v>0.19707057256990679</v>
      </c>
      <c r="K65" s="24">
        <f t="shared" si="3"/>
        <v>2.2636484687083888E-2</v>
      </c>
      <c r="L65" s="23">
        <f t="shared" si="2"/>
        <v>0.21970705725699069</v>
      </c>
      <c r="M65" s="23">
        <f t="shared" si="4"/>
        <v>0.89696969696969697</v>
      </c>
      <c r="N65" s="23">
        <f t="shared" si="4"/>
        <v>0.10303030303030303</v>
      </c>
    </row>
    <row r="66" spans="1:14" x14ac:dyDescent="0.2">
      <c r="A66" s="28">
        <v>3344017</v>
      </c>
      <c r="B66" s="46" t="s">
        <v>112</v>
      </c>
      <c r="C66" s="47" t="s">
        <v>46</v>
      </c>
      <c r="D66" s="48" t="s">
        <v>47</v>
      </c>
      <c r="E66" s="49">
        <v>1601</v>
      </c>
      <c r="F66" s="32">
        <v>195</v>
      </c>
      <c r="G66" s="32">
        <v>20</v>
      </c>
      <c r="H66" s="22">
        <f>SUM(E66:G66)</f>
        <v>1816</v>
      </c>
      <c r="I66" s="22">
        <f t="shared" si="7"/>
        <v>215</v>
      </c>
      <c r="J66" s="23">
        <f t="shared" si="3"/>
        <v>0.10737885462555066</v>
      </c>
      <c r="K66" s="24">
        <f t="shared" si="3"/>
        <v>1.1013215859030838E-2</v>
      </c>
      <c r="L66" s="23">
        <f t="shared" si="2"/>
        <v>0.1183920704845815</v>
      </c>
      <c r="M66" s="23">
        <f t="shared" si="4"/>
        <v>0.90697674418604646</v>
      </c>
      <c r="N66" s="23">
        <f t="shared" si="4"/>
        <v>9.3023255813953487E-2</v>
      </c>
    </row>
    <row r="67" spans="1:14" x14ac:dyDescent="0.2">
      <c r="A67" s="28">
        <v>3346905</v>
      </c>
      <c r="B67" s="46" t="s">
        <v>113</v>
      </c>
      <c r="C67" s="47" t="s">
        <v>51</v>
      </c>
      <c r="D67" s="48" t="s">
        <v>52</v>
      </c>
      <c r="E67" s="49">
        <v>703</v>
      </c>
      <c r="F67" s="32">
        <v>180</v>
      </c>
      <c r="G67" s="32">
        <v>21</v>
      </c>
      <c r="H67" s="22">
        <f>SUM(E67:G67)</f>
        <v>904</v>
      </c>
      <c r="I67" s="22">
        <f t="shared" si="7"/>
        <v>201</v>
      </c>
      <c r="J67" s="23">
        <f t="shared" si="3"/>
        <v>0.19911504424778761</v>
      </c>
      <c r="K67" s="24">
        <f t="shared" si="3"/>
        <v>2.3230088495575223E-2</v>
      </c>
      <c r="L67" s="23">
        <f t="shared" si="2"/>
        <v>0.22234513274336284</v>
      </c>
      <c r="M67" s="23">
        <f t="shared" si="4"/>
        <v>0.89552238805970152</v>
      </c>
      <c r="N67" s="23">
        <f t="shared" si="4"/>
        <v>0.1044776119402985</v>
      </c>
    </row>
    <row r="68" spans="1:14" x14ac:dyDescent="0.2">
      <c r="A68" s="28">
        <v>3344030</v>
      </c>
      <c r="B68" s="46" t="s">
        <v>114</v>
      </c>
      <c r="C68" s="47" t="s">
        <v>46</v>
      </c>
      <c r="D68" s="48" t="s">
        <v>47</v>
      </c>
      <c r="E68" s="49">
        <v>1052</v>
      </c>
      <c r="F68" s="32">
        <v>191</v>
      </c>
      <c r="G68" s="32">
        <v>14</v>
      </c>
      <c r="H68" s="22">
        <f>SUM(E68:G68)</f>
        <v>1257</v>
      </c>
      <c r="I68" s="22">
        <f t="shared" si="7"/>
        <v>205</v>
      </c>
      <c r="J68" s="23">
        <f t="shared" si="3"/>
        <v>0.15194908512330946</v>
      </c>
      <c r="K68" s="24">
        <f t="shared" si="3"/>
        <v>1.1137629276054098E-2</v>
      </c>
      <c r="L68" s="23">
        <f t="shared" si="2"/>
        <v>0.16308671439936356</v>
      </c>
      <c r="M68" s="23">
        <f t="shared" si="4"/>
        <v>0.93170731707317078</v>
      </c>
      <c r="N68" s="23">
        <f t="shared" si="4"/>
        <v>6.8292682926829273E-2</v>
      </c>
    </row>
    <row r="69" spans="1:14" x14ac:dyDescent="0.2">
      <c r="A69" s="28">
        <v>3344661</v>
      </c>
      <c r="B69" s="46" t="s">
        <v>115</v>
      </c>
      <c r="C69" s="47" t="s">
        <v>51</v>
      </c>
      <c r="D69" s="48" t="s">
        <v>52</v>
      </c>
      <c r="E69" s="49">
        <v>1103</v>
      </c>
      <c r="F69" s="32">
        <v>208</v>
      </c>
      <c r="G69" s="32">
        <v>16</v>
      </c>
      <c r="H69" s="22">
        <f>SUM(E69:G69)</f>
        <v>1327</v>
      </c>
      <c r="I69" s="22">
        <f t="shared" si="7"/>
        <v>224</v>
      </c>
      <c r="J69" s="23">
        <f t="shared" si="3"/>
        <v>0.15674453654860587</v>
      </c>
      <c r="K69" s="24">
        <f t="shared" si="3"/>
        <v>1.2057272042200452E-2</v>
      </c>
      <c r="L69" s="23">
        <f t="shared" ref="L69:L89" si="8">+SUM(J69:K69)</f>
        <v>0.16880180859080632</v>
      </c>
      <c r="M69" s="23">
        <f t="shared" si="4"/>
        <v>0.9285714285714286</v>
      </c>
      <c r="N69" s="23">
        <f t="shared" si="4"/>
        <v>7.1428571428571425E-2</v>
      </c>
    </row>
    <row r="70" spans="1:14" x14ac:dyDescent="0.2">
      <c r="A70" s="28">
        <v>3344012</v>
      </c>
      <c r="B70" s="46" t="s">
        <v>116</v>
      </c>
      <c r="C70" s="47" t="s">
        <v>56</v>
      </c>
      <c r="D70" s="48" t="s">
        <v>47</v>
      </c>
      <c r="E70" s="49">
        <v>795</v>
      </c>
      <c r="F70" s="32">
        <v>156</v>
      </c>
      <c r="G70" s="32">
        <v>22</v>
      </c>
      <c r="H70" s="22">
        <f t="shared" ref="H70:H79" si="9">SUM(E70:G70)</f>
        <v>973</v>
      </c>
      <c r="I70" s="22">
        <f t="shared" si="7"/>
        <v>178</v>
      </c>
      <c r="J70" s="23">
        <f t="shared" ref="J70:K85" si="10">+F70/$H70</f>
        <v>0.16032887975334018</v>
      </c>
      <c r="K70" s="24">
        <f t="shared" si="10"/>
        <v>2.2610483042137718E-2</v>
      </c>
      <c r="L70" s="23">
        <f t="shared" si="8"/>
        <v>0.1829393627954779</v>
      </c>
      <c r="M70" s="23">
        <f t="shared" ref="M70:N85" si="11">F70/$I70</f>
        <v>0.8764044943820225</v>
      </c>
      <c r="N70" s="23">
        <f t="shared" si="11"/>
        <v>0.12359550561797752</v>
      </c>
    </row>
    <row r="71" spans="1:14" x14ac:dyDescent="0.2">
      <c r="A71" s="28">
        <v>3344018</v>
      </c>
      <c r="B71" s="46" t="s">
        <v>117</v>
      </c>
      <c r="C71" s="47" t="s">
        <v>56</v>
      </c>
      <c r="D71" s="48" t="s">
        <v>47</v>
      </c>
      <c r="E71" s="49">
        <v>1008</v>
      </c>
      <c r="F71" s="32">
        <v>97</v>
      </c>
      <c r="G71" s="32">
        <v>20</v>
      </c>
      <c r="H71" s="22">
        <f t="shared" si="9"/>
        <v>1125</v>
      </c>
      <c r="I71" s="22">
        <f t="shared" si="7"/>
        <v>117</v>
      </c>
      <c r="J71" s="23">
        <f t="shared" si="10"/>
        <v>8.6222222222222228E-2</v>
      </c>
      <c r="K71" s="24">
        <f t="shared" si="10"/>
        <v>1.7777777777777778E-2</v>
      </c>
      <c r="L71" s="23">
        <f t="shared" si="8"/>
        <v>0.10400000000000001</v>
      </c>
      <c r="M71" s="23">
        <f t="shared" si="11"/>
        <v>0.82905982905982911</v>
      </c>
      <c r="N71" s="23">
        <f t="shared" si="11"/>
        <v>0.17094017094017094</v>
      </c>
    </row>
    <row r="72" spans="1:14" x14ac:dyDescent="0.2">
      <c r="A72" s="28">
        <v>3344019</v>
      </c>
      <c r="B72" s="46" t="s">
        <v>118</v>
      </c>
      <c r="C72" s="47" t="s">
        <v>62</v>
      </c>
      <c r="D72" s="48" t="s">
        <v>47</v>
      </c>
      <c r="E72" s="49">
        <v>989</v>
      </c>
      <c r="F72" s="32">
        <v>164</v>
      </c>
      <c r="G72" s="32">
        <v>13</v>
      </c>
      <c r="H72" s="22">
        <f t="shared" si="9"/>
        <v>1166</v>
      </c>
      <c r="I72" s="22">
        <f t="shared" si="7"/>
        <v>177</v>
      </c>
      <c r="J72" s="23">
        <f t="shared" si="10"/>
        <v>0.14065180102915953</v>
      </c>
      <c r="K72" s="24">
        <f t="shared" si="10"/>
        <v>1.1149228130360206E-2</v>
      </c>
      <c r="L72" s="23">
        <f t="shared" si="8"/>
        <v>0.15180102915951973</v>
      </c>
      <c r="M72" s="23">
        <f t="shared" si="11"/>
        <v>0.92655367231638419</v>
      </c>
      <c r="N72" s="23">
        <f t="shared" si="11"/>
        <v>7.3446327683615822E-2</v>
      </c>
    </row>
    <row r="73" spans="1:14" x14ac:dyDescent="0.2">
      <c r="A73" s="28">
        <v>3344000</v>
      </c>
      <c r="B73" s="46" t="s">
        <v>119</v>
      </c>
      <c r="C73" s="47" t="s">
        <v>62</v>
      </c>
      <c r="D73" s="48" t="s">
        <v>47</v>
      </c>
      <c r="E73" s="49">
        <v>954</v>
      </c>
      <c r="F73" s="32">
        <v>182</v>
      </c>
      <c r="G73" s="32">
        <v>16</v>
      </c>
      <c r="H73" s="22">
        <f t="shared" si="9"/>
        <v>1152</v>
      </c>
      <c r="I73" s="22">
        <f t="shared" si="7"/>
        <v>198</v>
      </c>
      <c r="J73" s="23">
        <f t="shared" si="10"/>
        <v>0.1579861111111111</v>
      </c>
      <c r="K73" s="24">
        <f t="shared" si="10"/>
        <v>1.3888888888888888E-2</v>
      </c>
      <c r="L73" s="23">
        <f t="shared" si="8"/>
        <v>0.171875</v>
      </c>
      <c r="M73" s="23">
        <f t="shared" si="11"/>
        <v>0.91919191919191923</v>
      </c>
      <c r="N73" s="23">
        <f t="shared" si="11"/>
        <v>8.0808080808080815E-2</v>
      </c>
    </row>
    <row r="74" spans="1:14" x14ac:dyDescent="0.2">
      <c r="A74" s="28">
        <v>3346906</v>
      </c>
      <c r="B74" s="46" t="s">
        <v>120</v>
      </c>
      <c r="C74" s="47" t="s">
        <v>51</v>
      </c>
      <c r="D74" s="48" t="s">
        <v>52</v>
      </c>
      <c r="E74" s="49">
        <v>1146</v>
      </c>
      <c r="F74" s="32">
        <v>132</v>
      </c>
      <c r="G74" s="32">
        <v>20</v>
      </c>
      <c r="H74" s="22">
        <f t="shared" si="9"/>
        <v>1298</v>
      </c>
      <c r="I74" s="22">
        <f t="shared" si="7"/>
        <v>152</v>
      </c>
      <c r="J74" s="23">
        <f t="shared" si="10"/>
        <v>0.10169491525423729</v>
      </c>
      <c r="K74" s="24">
        <f t="shared" si="10"/>
        <v>1.5408320493066256E-2</v>
      </c>
      <c r="L74" s="23">
        <f t="shared" si="8"/>
        <v>0.11710323574730355</v>
      </c>
      <c r="M74" s="23">
        <f t="shared" si="11"/>
        <v>0.86842105263157898</v>
      </c>
      <c r="N74" s="23">
        <f t="shared" si="11"/>
        <v>0.13157894736842105</v>
      </c>
    </row>
    <row r="75" spans="1:14" x14ac:dyDescent="0.2">
      <c r="A75" s="28">
        <v>3344037</v>
      </c>
      <c r="B75" s="46" t="s">
        <v>121</v>
      </c>
      <c r="C75" s="47" t="s">
        <v>51</v>
      </c>
      <c r="D75" s="48" t="s">
        <v>52</v>
      </c>
      <c r="E75" s="49">
        <v>708</v>
      </c>
      <c r="F75" s="32">
        <v>191</v>
      </c>
      <c r="G75" s="32">
        <v>19</v>
      </c>
      <c r="H75" s="22">
        <f t="shared" si="9"/>
        <v>918</v>
      </c>
      <c r="I75" s="22">
        <f t="shared" si="7"/>
        <v>210</v>
      </c>
      <c r="J75" s="23">
        <f t="shared" si="10"/>
        <v>0.20806100217864923</v>
      </c>
      <c r="K75" s="24">
        <f t="shared" si="10"/>
        <v>2.0697167755991286E-2</v>
      </c>
      <c r="L75" s="23">
        <f t="shared" si="8"/>
        <v>0.22875816993464052</v>
      </c>
      <c r="M75" s="23">
        <f t="shared" si="11"/>
        <v>0.90952380952380951</v>
      </c>
      <c r="N75" s="23">
        <f t="shared" si="11"/>
        <v>9.0476190476190474E-2</v>
      </c>
    </row>
    <row r="76" spans="1:14" x14ac:dyDescent="0.2">
      <c r="A76" s="28">
        <v>3344650</v>
      </c>
      <c r="B76" s="46" t="s">
        <v>122</v>
      </c>
      <c r="C76" s="47" t="s">
        <v>54</v>
      </c>
      <c r="D76" s="48" t="s">
        <v>47</v>
      </c>
      <c r="E76" s="49">
        <v>1111</v>
      </c>
      <c r="F76" s="32">
        <v>167</v>
      </c>
      <c r="G76" s="32">
        <v>10</v>
      </c>
      <c r="H76" s="22">
        <f t="shared" si="9"/>
        <v>1288</v>
      </c>
      <c r="I76" s="22">
        <f t="shared" si="7"/>
        <v>177</v>
      </c>
      <c r="J76" s="23">
        <f t="shared" si="10"/>
        <v>0.12965838509316771</v>
      </c>
      <c r="K76" s="24">
        <f t="shared" si="10"/>
        <v>7.763975155279503E-3</v>
      </c>
      <c r="L76" s="23">
        <f t="shared" si="8"/>
        <v>0.1374223602484472</v>
      </c>
      <c r="M76" s="23">
        <f t="shared" si="11"/>
        <v>0.94350282485875703</v>
      </c>
      <c r="N76" s="23">
        <f t="shared" si="11"/>
        <v>5.6497175141242938E-2</v>
      </c>
    </row>
    <row r="77" spans="1:14" x14ac:dyDescent="0.2">
      <c r="A77" s="28">
        <v>3344003</v>
      </c>
      <c r="B77" s="46" t="s">
        <v>123</v>
      </c>
      <c r="C77" s="47" t="s">
        <v>54</v>
      </c>
      <c r="D77" s="48" t="s">
        <v>52</v>
      </c>
      <c r="E77" s="49">
        <v>1043</v>
      </c>
      <c r="F77" s="32">
        <v>233</v>
      </c>
      <c r="G77" s="32">
        <v>25</v>
      </c>
      <c r="H77" s="22">
        <f t="shared" si="9"/>
        <v>1301</v>
      </c>
      <c r="I77" s="22">
        <f t="shared" si="7"/>
        <v>258</v>
      </c>
      <c r="J77" s="23">
        <f t="shared" si="10"/>
        <v>0.17909300538047657</v>
      </c>
      <c r="K77" s="24">
        <f t="shared" si="10"/>
        <v>1.921598770176787E-2</v>
      </c>
      <c r="L77" s="23">
        <f t="shared" si="8"/>
        <v>0.19830899308224442</v>
      </c>
      <c r="M77" s="23">
        <f t="shared" si="11"/>
        <v>0.9031007751937985</v>
      </c>
      <c r="N77" s="23">
        <f t="shared" si="11"/>
        <v>9.6899224806201556E-2</v>
      </c>
    </row>
    <row r="78" spans="1:14" x14ac:dyDescent="0.2">
      <c r="A78" s="28">
        <v>3344014</v>
      </c>
      <c r="B78" s="46" t="s">
        <v>124</v>
      </c>
      <c r="C78" s="47" t="s">
        <v>54</v>
      </c>
      <c r="D78" s="48" t="s">
        <v>47</v>
      </c>
      <c r="E78" s="49">
        <v>1512</v>
      </c>
      <c r="F78" s="32">
        <v>131</v>
      </c>
      <c r="G78" s="32">
        <v>29</v>
      </c>
      <c r="H78" s="22">
        <f t="shared" si="9"/>
        <v>1672</v>
      </c>
      <c r="I78" s="22">
        <f t="shared" si="7"/>
        <v>160</v>
      </c>
      <c r="J78" s="23">
        <f t="shared" si="10"/>
        <v>7.8349282296650724E-2</v>
      </c>
      <c r="K78" s="24">
        <f t="shared" si="10"/>
        <v>1.7344497607655503E-2</v>
      </c>
      <c r="L78" s="23">
        <f t="shared" si="8"/>
        <v>9.569377990430622E-2</v>
      </c>
      <c r="M78" s="23">
        <f t="shared" si="11"/>
        <v>0.81874999999999998</v>
      </c>
      <c r="N78" s="23">
        <f t="shared" si="11"/>
        <v>0.18124999999999999</v>
      </c>
    </row>
    <row r="79" spans="1:14" ht="15" thickBot="1" x14ac:dyDescent="0.25">
      <c r="A79" s="34">
        <v>3344001</v>
      </c>
      <c r="B79" s="50" t="s">
        <v>125</v>
      </c>
      <c r="C79" s="51" t="s">
        <v>51</v>
      </c>
      <c r="D79" s="52" t="s">
        <v>52</v>
      </c>
      <c r="E79" s="53">
        <v>329</v>
      </c>
      <c r="F79" s="38">
        <v>58</v>
      </c>
      <c r="G79" s="38">
        <v>8</v>
      </c>
      <c r="H79" s="22">
        <f t="shared" si="9"/>
        <v>395</v>
      </c>
      <c r="I79" s="54">
        <f t="shared" si="7"/>
        <v>66</v>
      </c>
      <c r="J79" s="23">
        <f t="shared" si="10"/>
        <v>0.14683544303797469</v>
      </c>
      <c r="K79" s="24">
        <f t="shared" si="10"/>
        <v>2.0253164556962026E-2</v>
      </c>
      <c r="L79" s="55">
        <f t="shared" si="8"/>
        <v>0.16708860759493671</v>
      </c>
      <c r="M79" s="55">
        <f t="shared" si="11"/>
        <v>0.87878787878787878</v>
      </c>
      <c r="N79" s="55">
        <f t="shared" si="11"/>
        <v>0.12121212121212122</v>
      </c>
    </row>
    <row r="80" spans="1:14" ht="15" thickBot="1" x14ac:dyDescent="0.25">
      <c r="A80" s="56">
        <v>334</v>
      </c>
      <c r="B80" s="57" t="s">
        <v>126</v>
      </c>
      <c r="C80" s="58"/>
      <c r="D80" s="59"/>
      <c r="E80" s="60">
        <f>SUM(E5:E79)</f>
        <v>33609</v>
      </c>
      <c r="F80" s="61">
        <f>+SUM(F5:F79)</f>
        <v>5265</v>
      </c>
      <c r="G80" s="61">
        <f>+SUM(G5:G79)</f>
        <v>629</v>
      </c>
      <c r="H80" s="62">
        <f t="shared" ref="H80:H89" si="12">+E80+F80</f>
        <v>38874</v>
      </c>
      <c r="I80" s="63">
        <f t="shared" si="7"/>
        <v>5894</v>
      </c>
      <c r="J80" s="64">
        <f t="shared" si="10"/>
        <v>0.13543756752585276</v>
      </c>
      <c r="K80" s="65">
        <f t="shared" si="10"/>
        <v>1.6180480526830271E-2</v>
      </c>
      <c r="L80" s="64">
        <f t="shared" si="8"/>
        <v>0.15161804805268303</v>
      </c>
      <c r="M80" s="64">
        <f t="shared" si="11"/>
        <v>0.8932813030200204</v>
      </c>
      <c r="N80" s="66">
        <f t="shared" si="11"/>
        <v>0.10671869697997964</v>
      </c>
    </row>
    <row r="81" spans="1:14" ht="15" thickBot="1" x14ac:dyDescent="0.25">
      <c r="A81" s="18" t="s">
        <v>9</v>
      </c>
      <c r="B81" s="42" t="s">
        <v>9</v>
      </c>
      <c r="C81" s="67"/>
      <c r="D81" s="68"/>
      <c r="E81" s="69">
        <f>+SUM(E5:E63)</f>
        <v>18383</v>
      </c>
      <c r="F81" s="70">
        <f>+SUM(F5:F63)</f>
        <v>2684</v>
      </c>
      <c r="G81" s="70">
        <f>+SUM(G5:G63)</f>
        <v>342</v>
      </c>
      <c r="H81" s="62">
        <f t="shared" si="12"/>
        <v>21067</v>
      </c>
      <c r="I81" s="63">
        <f t="shared" si="7"/>
        <v>3026</v>
      </c>
      <c r="J81" s="64">
        <f t="shared" si="10"/>
        <v>0.12740304742013575</v>
      </c>
      <c r="K81" s="65">
        <f t="shared" si="10"/>
        <v>1.6233920349361559E-2</v>
      </c>
      <c r="L81" s="64">
        <f t="shared" si="8"/>
        <v>0.1436369677694973</v>
      </c>
      <c r="M81" s="64">
        <f t="shared" si="11"/>
        <v>0.88697951090548577</v>
      </c>
      <c r="N81" s="66">
        <f t="shared" si="11"/>
        <v>0.1130204890945142</v>
      </c>
    </row>
    <row r="82" spans="1:14" ht="15" thickBot="1" x14ac:dyDescent="0.25">
      <c r="A82" s="29" t="s">
        <v>10</v>
      </c>
      <c r="B82" s="71" t="s">
        <v>10</v>
      </c>
      <c r="C82" s="72"/>
      <c r="D82" s="73"/>
      <c r="E82" s="74">
        <f>+SUM(E65:E79)</f>
        <v>15226</v>
      </c>
      <c r="F82" s="75">
        <f>+SUM(F65:F79)</f>
        <v>2581</v>
      </c>
      <c r="G82" s="75">
        <f>+SUM(G65:G79)</f>
        <v>287</v>
      </c>
      <c r="H82" s="76">
        <f t="shared" si="12"/>
        <v>17807</v>
      </c>
      <c r="I82" s="77">
        <f t="shared" si="7"/>
        <v>2868</v>
      </c>
      <c r="J82" s="78">
        <f t="shared" si="10"/>
        <v>0.1449429999438423</v>
      </c>
      <c r="K82" s="79">
        <f t="shared" si="10"/>
        <v>1.6117257258381534E-2</v>
      </c>
      <c r="L82" s="78">
        <f t="shared" si="8"/>
        <v>0.16106025720222383</v>
      </c>
      <c r="M82" s="78">
        <f t="shared" si="11"/>
        <v>0.89993026499302653</v>
      </c>
      <c r="N82" s="80">
        <f t="shared" si="11"/>
        <v>0.1000697350069735</v>
      </c>
    </row>
    <row r="83" spans="1:14" x14ac:dyDescent="0.2">
      <c r="A83" s="81"/>
      <c r="B83" s="82" t="s">
        <v>51</v>
      </c>
      <c r="C83" s="67"/>
      <c r="D83" s="83"/>
      <c r="E83" s="69">
        <f t="shared" ref="E83:G87" si="13">SUMIF($C$5:$C$79,$B83,E$5:E$79)</f>
        <v>8409</v>
      </c>
      <c r="F83" s="70">
        <f t="shared" si="13"/>
        <v>1703</v>
      </c>
      <c r="G83" s="70">
        <f t="shared" si="13"/>
        <v>177</v>
      </c>
      <c r="H83" s="84">
        <f t="shared" si="12"/>
        <v>10112</v>
      </c>
      <c r="I83" s="84">
        <f t="shared" si="7"/>
        <v>1880</v>
      </c>
      <c r="J83" s="85">
        <f t="shared" si="10"/>
        <v>0.16841376582278481</v>
      </c>
      <c r="K83" s="86">
        <f t="shared" si="10"/>
        <v>1.7503955696202531E-2</v>
      </c>
      <c r="L83" s="85">
        <f t="shared" si="8"/>
        <v>0.18591772151898733</v>
      </c>
      <c r="M83" s="85">
        <f t="shared" si="11"/>
        <v>0.9058510638297872</v>
      </c>
      <c r="N83" s="87">
        <f t="shared" si="11"/>
        <v>9.4148936170212763E-2</v>
      </c>
    </row>
    <row r="84" spans="1:14" x14ac:dyDescent="0.2">
      <c r="A84" s="88"/>
      <c r="B84" s="89" t="s">
        <v>62</v>
      </c>
      <c r="C84" s="72"/>
      <c r="D84" s="73"/>
      <c r="E84" s="90">
        <f t="shared" si="13"/>
        <v>5174</v>
      </c>
      <c r="F84" s="91">
        <f t="shared" si="13"/>
        <v>761</v>
      </c>
      <c r="G84" s="91">
        <f t="shared" si="13"/>
        <v>87</v>
      </c>
      <c r="H84" s="22">
        <f t="shared" si="12"/>
        <v>5935</v>
      </c>
      <c r="I84" s="22">
        <f t="shared" si="7"/>
        <v>848</v>
      </c>
      <c r="J84" s="23">
        <f t="shared" si="10"/>
        <v>0.1282224094355518</v>
      </c>
      <c r="K84" s="92">
        <f t="shared" si="10"/>
        <v>1.4658803706823926E-2</v>
      </c>
      <c r="L84" s="23">
        <f t="shared" si="8"/>
        <v>0.14288121314237573</v>
      </c>
      <c r="M84" s="23">
        <f t="shared" si="11"/>
        <v>0.89740566037735847</v>
      </c>
      <c r="N84" s="93">
        <f t="shared" si="11"/>
        <v>0.10259433962264151</v>
      </c>
    </row>
    <row r="85" spans="1:14" x14ac:dyDescent="0.2">
      <c r="A85" s="88"/>
      <c r="B85" s="89" t="s">
        <v>56</v>
      </c>
      <c r="C85" s="72"/>
      <c r="D85" s="73"/>
      <c r="E85" s="90">
        <f t="shared" si="13"/>
        <v>5410</v>
      </c>
      <c r="F85" s="91">
        <f t="shared" si="13"/>
        <v>695</v>
      </c>
      <c r="G85" s="91">
        <f t="shared" si="13"/>
        <v>108</v>
      </c>
      <c r="H85" s="22">
        <f t="shared" si="12"/>
        <v>6105</v>
      </c>
      <c r="I85" s="22">
        <f t="shared" si="7"/>
        <v>803</v>
      </c>
      <c r="J85" s="23">
        <f t="shared" si="10"/>
        <v>0.11384111384111384</v>
      </c>
      <c r="K85" s="92">
        <f t="shared" si="10"/>
        <v>1.7690417690417692E-2</v>
      </c>
      <c r="L85" s="23">
        <f t="shared" si="8"/>
        <v>0.13153153153153152</v>
      </c>
      <c r="M85" s="23">
        <f t="shared" si="11"/>
        <v>0.8655043586550436</v>
      </c>
      <c r="N85" s="93">
        <f t="shared" si="11"/>
        <v>0.13449564134495642</v>
      </c>
    </row>
    <row r="86" spans="1:14" x14ac:dyDescent="0.2">
      <c r="A86" s="88"/>
      <c r="B86" s="89" t="s">
        <v>46</v>
      </c>
      <c r="C86" s="72"/>
      <c r="D86" s="73"/>
      <c r="E86" s="90">
        <f t="shared" si="13"/>
        <v>5978</v>
      </c>
      <c r="F86" s="91">
        <f t="shared" si="13"/>
        <v>820</v>
      </c>
      <c r="G86" s="91">
        <f t="shared" si="13"/>
        <v>90</v>
      </c>
      <c r="H86" s="22">
        <f t="shared" si="12"/>
        <v>6798</v>
      </c>
      <c r="I86" s="22">
        <f t="shared" si="7"/>
        <v>910</v>
      </c>
      <c r="J86" s="23">
        <f t="shared" ref="J86:K89" si="14">+F86/$H86</f>
        <v>0.12062371285672256</v>
      </c>
      <c r="K86" s="92">
        <f t="shared" si="14"/>
        <v>1.323918799646955E-2</v>
      </c>
      <c r="L86" s="23">
        <f t="shared" si="8"/>
        <v>0.13386290085319211</v>
      </c>
      <c r="M86" s="23">
        <f t="shared" ref="M86:N89" si="15">F86/$I86</f>
        <v>0.90109890109890112</v>
      </c>
      <c r="N86" s="93">
        <f t="shared" si="15"/>
        <v>9.8901098901098897E-2</v>
      </c>
    </row>
    <row r="87" spans="1:14" ht="15" thickBot="1" x14ac:dyDescent="0.25">
      <c r="A87" s="88"/>
      <c r="B87" s="94" t="s">
        <v>54</v>
      </c>
      <c r="C87" s="95"/>
      <c r="D87" s="96"/>
      <c r="E87" s="97">
        <f t="shared" si="13"/>
        <v>8638</v>
      </c>
      <c r="F87" s="98">
        <f t="shared" si="13"/>
        <v>1286</v>
      </c>
      <c r="G87" s="98">
        <f t="shared" si="13"/>
        <v>167</v>
      </c>
      <c r="H87" s="99">
        <f t="shared" si="12"/>
        <v>9924</v>
      </c>
      <c r="I87" s="99">
        <f t="shared" si="7"/>
        <v>1453</v>
      </c>
      <c r="J87" s="100">
        <f t="shared" si="14"/>
        <v>0.12958484482063684</v>
      </c>
      <c r="K87" s="101">
        <f t="shared" si="14"/>
        <v>1.6827891979040711E-2</v>
      </c>
      <c r="L87" s="100">
        <f t="shared" si="8"/>
        <v>0.14641273679967756</v>
      </c>
      <c r="M87" s="100">
        <f t="shared" si="15"/>
        <v>0.88506538196834139</v>
      </c>
      <c r="N87" s="102">
        <f t="shared" si="15"/>
        <v>0.11493461803165864</v>
      </c>
    </row>
    <row r="88" spans="1:14" x14ac:dyDescent="0.2">
      <c r="A88" s="88"/>
      <c r="B88" s="82" t="s">
        <v>52</v>
      </c>
      <c r="C88" s="67"/>
      <c r="D88" s="83"/>
      <c r="E88" s="69">
        <f t="shared" ref="E88:G89" si="16">SUMIF($D$5:$D$79,$B88,E$5:E$79)</f>
        <v>10128</v>
      </c>
      <c r="F88" s="70">
        <f t="shared" si="16"/>
        <v>2043</v>
      </c>
      <c r="G88" s="70">
        <f t="shared" si="16"/>
        <v>209</v>
      </c>
      <c r="H88" s="84">
        <f t="shared" si="12"/>
        <v>12171</v>
      </c>
      <c r="I88" s="84">
        <f t="shared" si="7"/>
        <v>2252</v>
      </c>
      <c r="J88" s="85">
        <f t="shared" si="14"/>
        <v>0.16785802316982992</v>
      </c>
      <c r="K88" s="86">
        <f t="shared" si="14"/>
        <v>1.7171966149042806E-2</v>
      </c>
      <c r="L88" s="85">
        <f t="shared" si="8"/>
        <v>0.18502998931887274</v>
      </c>
      <c r="M88" s="85">
        <f t="shared" si="15"/>
        <v>0.90719360568383656</v>
      </c>
      <c r="N88" s="87">
        <f t="shared" si="15"/>
        <v>9.2806394316163415E-2</v>
      </c>
    </row>
    <row r="89" spans="1:14" ht="15" thickBot="1" x14ac:dyDescent="0.25">
      <c r="A89" s="103"/>
      <c r="B89" s="94" t="s">
        <v>47</v>
      </c>
      <c r="C89" s="95"/>
      <c r="D89" s="96"/>
      <c r="E89" s="97">
        <f t="shared" si="16"/>
        <v>23481</v>
      </c>
      <c r="F89" s="98">
        <f t="shared" si="16"/>
        <v>3222</v>
      </c>
      <c r="G89" s="98">
        <f t="shared" si="16"/>
        <v>420</v>
      </c>
      <c r="H89" s="99">
        <f t="shared" si="12"/>
        <v>26703</v>
      </c>
      <c r="I89" s="99">
        <f t="shared" si="7"/>
        <v>3642</v>
      </c>
      <c r="J89" s="100">
        <f t="shared" si="14"/>
        <v>0.12066059993259184</v>
      </c>
      <c r="K89" s="101">
        <f t="shared" si="14"/>
        <v>1.5728569823615323E-2</v>
      </c>
      <c r="L89" s="100">
        <f t="shared" si="8"/>
        <v>0.13638916975620716</v>
      </c>
      <c r="M89" s="100">
        <f t="shared" si="15"/>
        <v>0.8846787479406919</v>
      </c>
      <c r="N89" s="102">
        <f t="shared" si="15"/>
        <v>0.11532125205930807</v>
      </c>
    </row>
  </sheetData>
  <pageMargins left="0.7" right="0.7" top="0.75" bottom="0.75" header="0.3" footer="0.3"/>
  <pageSetup paperSize="9" scale="45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5E45E0C395C042BA0C5B5D08845721" ma:contentTypeVersion="12" ma:contentTypeDescription="Create a new document." ma:contentTypeScope="" ma:versionID="4da044af398e2f0ae55c0b71b255a315">
  <xsd:schema xmlns:xsd="http://www.w3.org/2001/XMLSchema" xmlns:xs="http://www.w3.org/2001/XMLSchema" xmlns:p="http://schemas.microsoft.com/office/2006/metadata/properties" xmlns:ns2="f50236b1-99c3-4c57-acb0-51c98e122bf2" xmlns:ns3="0767f559-bd12-4c87-a448-65c8642afd75" xmlns:ns4="593d190d-3761-465d-9f75-810fa7221e1b" targetNamespace="http://schemas.microsoft.com/office/2006/metadata/properties" ma:root="true" ma:fieldsID="fc942f0d2c8262c45d008dd38e430c48" ns2:_="" ns3:_="" ns4:_="">
    <xsd:import namespace="f50236b1-99c3-4c57-acb0-51c98e122bf2"/>
    <xsd:import namespace="0767f559-bd12-4c87-a448-65c8642afd75"/>
    <xsd:import namespace="593d190d-3761-465d-9f75-810fa7221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236b1-99c3-4c57-acb0-51c98e122b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90eed39-d6ad-4e5c-884b-6dd43fdd6f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7f559-bd12-4c87-a448-65c8642afd7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d190d-3761-465d-9f75-810fa7221e1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6f63049-f1d2-4446-8bea-a9af904b8d13}" ma:internalName="TaxCatchAll" ma:showField="CatchAllData" ma:web="0767f559-bd12-4c87-a448-65c8642afd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3d190d-3761-465d-9f75-810fa7221e1b" xsi:nil="true"/>
    <lcf76f155ced4ddcb4097134ff3c332f xmlns="f50236b1-99c3-4c57-acb0-51c98e122b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88F478-A70D-486D-9243-7F8161F21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0236b1-99c3-4c57-acb0-51c98e122bf2"/>
    <ds:schemaRef ds:uri="0767f559-bd12-4c87-a448-65c8642afd75"/>
    <ds:schemaRef ds:uri="593d190d-3761-465d-9f75-810fa7221e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B51F87-8018-4098-AE0E-1E10E926AE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B4B88A-A745-4182-B033-384D38FE6B45}">
  <ds:schemaRefs>
    <ds:schemaRef ds:uri="http://schemas.microsoft.com/office/2006/metadata/properties"/>
    <ds:schemaRef ds:uri="http://schemas.microsoft.com/office/infopath/2007/PartnerControls"/>
    <ds:schemaRef ds:uri="593d190d-3761-465d-9f75-810fa7221e1b"/>
    <ds:schemaRef ds:uri="f50236b1-99c3-4c57-acb0-51c98e122b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 B</vt:lpstr>
      <vt:lpstr>Appendix C</vt:lpstr>
    </vt:vector>
  </TitlesOfParts>
  <Manager/>
  <Company>Solihull Metropolitan Borough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Fenton, Stephen (Childrens Services - Solihull MBC)</dc:creator>
  <cp:keywords/>
  <dc:description/>
  <cp:lastModifiedBy>Suzanna Corrigan (Solihull MBC)</cp:lastModifiedBy>
  <cp:revision/>
  <dcterms:created xsi:type="dcterms:W3CDTF">2022-09-01T13:12:48Z</dcterms:created>
  <dcterms:modified xsi:type="dcterms:W3CDTF">2022-11-30T13:06:11Z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0x010100895E45E0C395C042BA0C5B5D08845721</vt:lpwstr>
  </property>
  <property fmtid="{D5CDD505-2E9C-101B-9397-08002B2CF9AE}" pid="3" name="MediaServiceImageTags">
    <vt:lpwstr/>
  </property>
</Properties>
</file>