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lihullcouncil-my.sharepoint.com/personal/suzanna_corrigan_solihull_gov_uk/Documents/School Forum/Schools Forum meeting Tuesday 11.10.22/"/>
    </mc:Choice>
  </mc:AlternateContent>
  <xr:revisionPtr revIDLastSave="0" documentId="8_{A3F847B7-AF7B-48B5-BCBD-7B83AF1F3914}" xr6:coauthVersionLast="47" xr6:coauthVersionMax="47" xr10:uidLastSave="{00000000-0000-0000-0000-000000000000}"/>
  <bookViews>
    <workbookView xWindow="-120" yWindow="-120" windowWidth="20730" windowHeight="11160" xr2:uid="{4A236D52-3736-4B72-B3BA-BD888217DFDA}"/>
  </bookViews>
  <sheets>
    <sheet name="NFF change 2022-23 to 23-24" sheetId="1" r:id="rId1"/>
  </sheets>
  <externalReferences>
    <externalReference r:id="rId2"/>
  </externalReferences>
  <definedNames>
    <definedName name="_SSR3" hidden="1">{#N/A,#N/A,FALSE,"analysis"}</definedName>
    <definedName name="abc" hidden="1">{#N/A,#N/A,FALSE,"analysis"}</definedName>
    <definedName name="abcd" hidden="1">{#N/A,#N/A,FALSE,"EHLB";#N/A,#N/A,FALSE,"PLAN";#N/A,#N/A,FALSE,"RECAM";#N/A,#N/A,FALSE,"TANDH";#N/A,#N/A,FALSE,"WASTE"}</definedName>
    <definedName name="b" hidden="1">{#N/A,#N/A,FALSE,"analysis"}</definedName>
    <definedName name="current_year">[1]Cover!$T$7</definedName>
    <definedName name="def" hidden="1">{#N/A,#N/A,FALSE,"analysis"}</definedName>
    <definedName name="Emerg" hidden="1">{#N/A,#N/A,FALSE,"analysis"}</definedName>
    <definedName name="Env" hidden="1">{#N/A,#N/A,FALSE,"analysis"}</definedName>
    <definedName name="food" hidden="1">{#N/A,#N/A,FALSE,"EHLB";#N/A,#N/A,FALSE,"PLAN";#N/A,#N/A,FALSE,"RECAM";#N/A,#N/A,FALSE,"TANDH";#N/A,#N/A,FALSE,"WASTE"}</definedName>
    <definedName name="john" hidden="1">{#N/A,#N/A,FALSE,"EHLB";#N/A,#N/A,FALSE,"PLAN";#N/A,#N/A,FALSE,"RECAM";#N/A,#N/A,FALSE,"TANDH";#N/A,#N/A,FALSE,"WASTE"}</definedName>
    <definedName name="previous_year">[1]Cover!$T$9</definedName>
    <definedName name="_xlnm.Print_Area" localSheetId="0">'NFF change 2022-23 to 23-24'!$A$1:$W$20</definedName>
    <definedName name="protec" hidden="1">{#N/A,#N/A,FALSE,"EHLB";#N/A,#N/A,FALSE,"PLAN";#N/A,#N/A,FALSE,"RECAM";#N/A,#N/A,FALSE,"TANDH";#N/A,#N/A,FALSE,"WASTE"}</definedName>
    <definedName name="sam" hidden="1">{#N/A,#N/A,FALSE,"EHLB";#N/A,#N/A,FALSE,"PLAN";#N/A,#N/A,FALSE,"RECAM";#N/A,#N/A,FALSE,"TANDH";#N/A,#N/A,FALSE,"WASTE"}</definedName>
    <definedName name="SRR" hidden="1">{#N/A,#N/A,FALSE,"analysis"}</definedName>
    <definedName name="Ssr" hidden="1">{#N/A,#N/A,FALSE,"EHLB";#N/A,#N/A,FALSE,"PLAN";#N/A,#N/A,FALSE,"RECAM";#N/A,#N/A,FALSE,"TANDH";#N/A,#N/A,FALSE,"WASTE"}</definedName>
    <definedName name="wrn.report1." hidden="1">{#N/A,#N/A,FALSE,"EHLB";#N/A,#N/A,FALSE,"PLAN";#N/A,#N/A,FALSE,"RECAM";#N/A,#N/A,FALSE,"TANDH";#N/A,#N/A,FALSE,"WASTE"}</definedName>
    <definedName name="wrn.report2." hidden="1">{#N/A,#N/A,FALSE,"EHLB";#N/A,#N/A,FALSE,"PLAN";#N/A,#N/A,FALSE,"RECAM";#N/A,#N/A,FALSE,"TANDH";#N/A,#N/A,FALSE,"WASTE"}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" i="1" l="1"/>
  <c r="Q19" i="1"/>
  <c r="O19" i="1"/>
  <c r="T19" i="1" s="1"/>
  <c r="N19" i="1"/>
  <c r="S19" i="1" s="1"/>
  <c r="H19" i="1"/>
  <c r="J19" i="1" s="1"/>
  <c r="G19" i="1"/>
  <c r="I19" i="1" s="1"/>
  <c r="W18" i="1"/>
  <c r="V18" i="1"/>
  <c r="R18" i="1"/>
  <c r="Q18" i="1"/>
  <c r="O18" i="1"/>
  <c r="T18" i="1" s="1"/>
  <c r="N18" i="1"/>
  <c r="S18" i="1" s="1"/>
  <c r="J18" i="1"/>
  <c r="I18" i="1"/>
  <c r="H18" i="1"/>
  <c r="G18" i="1"/>
  <c r="W17" i="1"/>
  <c r="V17" i="1"/>
  <c r="R17" i="1"/>
  <c r="Q17" i="1"/>
  <c r="O17" i="1"/>
  <c r="T17" i="1" s="1"/>
  <c r="N17" i="1"/>
  <c r="S17" i="1" s="1"/>
  <c r="J17" i="1"/>
  <c r="I17" i="1"/>
  <c r="H17" i="1"/>
  <c r="G17" i="1"/>
  <c r="W16" i="1"/>
  <c r="V16" i="1"/>
  <c r="R16" i="1"/>
  <c r="Q16" i="1"/>
  <c r="O16" i="1"/>
  <c r="T16" i="1" s="1"/>
  <c r="N16" i="1"/>
  <c r="S16" i="1" s="1"/>
  <c r="J16" i="1"/>
  <c r="I16" i="1"/>
  <c r="H16" i="1"/>
  <c r="G16" i="1"/>
  <c r="W15" i="1"/>
  <c r="V15" i="1"/>
  <c r="R15" i="1"/>
  <c r="Q15" i="1"/>
  <c r="O15" i="1"/>
  <c r="T15" i="1" s="1"/>
  <c r="N15" i="1"/>
  <c r="S15" i="1" s="1"/>
  <c r="J15" i="1"/>
  <c r="I15" i="1"/>
  <c r="H15" i="1"/>
  <c r="G15" i="1"/>
  <c r="W14" i="1"/>
  <c r="V14" i="1"/>
  <c r="R14" i="1"/>
  <c r="Q14" i="1"/>
  <c r="O14" i="1"/>
  <c r="T14" i="1" s="1"/>
  <c r="N14" i="1"/>
  <c r="S14" i="1" s="1"/>
  <c r="J14" i="1"/>
  <c r="I14" i="1"/>
  <c r="H14" i="1"/>
  <c r="G14" i="1"/>
  <c r="W13" i="1"/>
  <c r="V13" i="1"/>
  <c r="R13" i="1"/>
  <c r="Q13" i="1"/>
  <c r="O13" i="1"/>
  <c r="T13" i="1" s="1"/>
  <c r="N13" i="1"/>
  <c r="S13" i="1" s="1"/>
  <c r="J13" i="1"/>
  <c r="I13" i="1"/>
  <c r="H13" i="1"/>
  <c r="G13" i="1"/>
  <c r="W12" i="1"/>
  <c r="V12" i="1"/>
  <c r="R12" i="1"/>
  <c r="Q12" i="1"/>
  <c r="O12" i="1"/>
  <c r="T12" i="1" s="1"/>
  <c r="N12" i="1"/>
  <c r="S12" i="1" s="1"/>
  <c r="J12" i="1"/>
  <c r="I12" i="1"/>
  <c r="H12" i="1"/>
  <c r="G12" i="1"/>
  <c r="W11" i="1"/>
  <c r="V11" i="1"/>
  <c r="R11" i="1"/>
  <c r="Q11" i="1"/>
  <c r="O11" i="1"/>
  <c r="T11" i="1" s="1"/>
  <c r="N11" i="1"/>
  <c r="S11" i="1" s="1"/>
  <c r="J11" i="1"/>
  <c r="I11" i="1"/>
  <c r="H11" i="1"/>
  <c r="G11" i="1"/>
  <c r="W10" i="1"/>
  <c r="V10" i="1"/>
  <c r="R10" i="1"/>
  <c r="Q10" i="1"/>
  <c r="O10" i="1"/>
  <c r="T10" i="1" s="1"/>
  <c r="N10" i="1"/>
  <c r="S10" i="1" s="1"/>
  <c r="J10" i="1"/>
  <c r="I10" i="1"/>
  <c r="H10" i="1"/>
  <c r="G10" i="1"/>
  <c r="W9" i="1"/>
  <c r="V9" i="1"/>
  <c r="R9" i="1"/>
  <c r="Q9" i="1"/>
  <c r="O9" i="1"/>
  <c r="T9" i="1" s="1"/>
  <c r="N9" i="1"/>
  <c r="S9" i="1" s="1"/>
  <c r="J9" i="1"/>
  <c r="I9" i="1"/>
  <c r="H9" i="1"/>
  <c r="G9" i="1"/>
  <c r="W8" i="1"/>
  <c r="V8" i="1"/>
  <c r="R8" i="1"/>
  <c r="Q8" i="1"/>
  <c r="O8" i="1"/>
  <c r="T8" i="1" s="1"/>
  <c r="N8" i="1"/>
  <c r="S8" i="1" s="1"/>
  <c r="J8" i="1"/>
  <c r="I8" i="1"/>
  <c r="H8" i="1"/>
  <c r="G8" i="1"/>
  <c r="W7" i="1"/>
  <c r="V7" i="1"/>
  <c r="R7" i="1"/>
  <c r="Q7" i="1"/>
  <c r="O7" i="1"/>
  <c r="T7" i="1" s="1"/>
  <c r="N7" i="1"/>
  <c r="S7" i="1" s="1"/>
  <c r="J7" i="1"/>
  <c r="I7" i="1"/>
  <c r="H7" i="1"/>
  <c r="G7" i="1"/>
  <c r="W6" i="1"/>
  <c r="V6" i="1"/>
  <c r="R6" i="1"/>
  <c r="Q6" i="1"/>
  <c r="O6" i="1"/>
  <c r="T6" i="1" s="1"/>
  <c r="N6" i="1"/>
  <c r="S6" i="1" s="1"/>
  <c r="J6" i="1"/>
  <c r="I6" i="1"/>
  <c r="H6" i="1"/>
  <c r="G6" i="1"/>
  <c r="W5" i="1"/>
  <c r="V5" i="1"/>
  <c r="R5" i="1"/>
  <c r="O5" i="1"/>
  <c r="T5" i="1" s="1"/>
  <c r="N5" i="1"/>
  <c r="H5" i="1"/>
  <c r="J5" i="1" s="1"/>
  <c r="G5" i="1"/>
  <c r="W4" i="1"/>
  <c r="V4" i="1"/>
  <c r="R4" i="1"/>
  <c r="Q4" i="1"/>
  <c r="O4" i="1"/>
  <c r="T4" i="1" s="1"/>
  <c r="N4" i="1"/>
  <c r="S4" i="1" s="1"/>
  <c r="J4" i="1"/>
  <c r="H4" i="1"/>
  <c r="G4" i="1"/>
  <c r="I4" i="1" s="1"/>
</calcChain>
</file>

<file path=xl/sharedStrings.xml><?xml version="1.0" encoding="utf-8"?>
<sst xmlns="http://schemas.openxmlformats.org/spreadsheetml/2006/main" count="47" uniqueCount="30">
  <si>
    <t>NFF rate changes 2023-24 to 2022-23</t>
  </si>
  <si>
    <t>DfE NFF Values 2022-23</t>
  </si>
  <si>
    <t>DfE NFF Values 2023-24</t>
  </si>
  <si>
    <t>Overall Change</t>
  </si>
  <si>
    <t>% Change</t>
  </si>
  <si>
    <t>School Supplementary Grant addition</t>
  </si>
  <si>
    <t>Inflation Addition</t>
  </si>
  <si>
    <t>NFF adjusted for ACA</t>
  </si>
  <si>
    <t>Pri</t>
  </si>
  <si>
    <t>Sec</t>
  </si>
  <si>
    <t>Pri %</t>
  </si>
  <si>
    <t>Sec %</t>
  </si>
  <si>
    <t>AWPU - age weighted pupil unit - per pupil funding</t>
  </si>
  <si>
    <t>AWPU - age weighted pupil unit - KS4</t>
  </si>
  <si>
    <t>Current Free School Meal Eligibility</t>
  </si>
  <si>
    <t>FSM Ever 6</t>
  </si>
  <si>
    <t>IDACI F - Ranks 9033-12316 (37.5%)</t>
  </si>
  <si>
    <t>IDACI E - Ranks 5748-9032 (27.5%)</t>
  </si>
  <si>
    <t>IDACI D - ranks 4106-5747 (17.5%)</t>
  </si>
  <si>
    <t>IDACI C - Ranks 2464-4105 (12.5%)</t>
  </si>
  <si>
    <t>IDACI B - Ranks 822-2463 (deprived7.5%)</t>
  </si>
  <si>
    <t>IDACI A  - Ranks 1-821 (most deprived 2.5%)</t>
  </si>
  <si>
    <t>Low prior attainment - 78 point measure</t>
  </si>
  <si>
    <t>English as Additional Language (3 Year measure)</t>
  </si>
  <si>
    <t>Lump Sum</t>
  </si>
  <si>
    <t>Sparsity Lump Sum</t>
  </si>
  <si>
    <t>Mobility - per pupil</t>
  </si>
  <si>
    <t>Minimum per pupil</t>
  </si>
  <si>
    <t>n/a</t>
  </si>
  <si>
    <t>Solihull 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</si>
</sst>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%"/>
    <numFmt numFmtId="165" formatCode="0.0%"/>
    <numFmt numFmtId="166" formatCode="#,##0.000000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1F497D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3" fontId="0" fillId="0" borderId="0"/>
    <xf numFmtId="9" fontId="1" fillId="0" borderId="0" applyFont="0" applyFill="0" applyBorder="0" applyAlignment="0" applyProtection="0"/>
  </cellStyleXfs>
  <cellXfs count="60">
    <xf numFmtId="3" fontId="0" fillId="0" borderId="0" xfId="0"/>
    <xf numFmtId="3" fontId="2" fillId="0" borderId="0" xfId="0" applyFont="1"/>
    <xf numFmtId="164" fontId="0" fillId="0" borderId="0" xfId="1" applyNumberFormat="1" applyFont="1" applyFill="1"/>
    <xf numFmtId="10" fontId="0" fillId="0" borderId="0" xfId="1" applyNumberFormat="1" applyFont="1" applyFill="1"/>
    <xf numFmtId="3" fontId="3" fillId="0" borderId="0" xfId="0" applyFont="1"/>
    <xf numFmtId="4" fontId="0" fillId="0" borderId="1" xfId="0" applyNumberFormat="1" applyBorder="1" applyAlignment="1">
      <alignment horizontal="right"/>
    </xf>
    <xf numFmtId="3" fontId="0" fillId="0" borderId="0" xfId="0" applyAlignment="1">
      <alignment horizontal="center" wrapText="1"/>
    </xf>
    <xf numFmtId="3" fontId="0" fillId="0" borderId="5" xfId="0" applyBorder="1"/>
    <xf numFmtId="3" fontId="0" fillId="0" borderId="6" xfId="0" applyBorder="1"/>
    <xf numFmtId="3" fontId="0" fillId="0" borderId="7" xfId="0" applyBorder="1"/>
    <xf numFmtId="3" fontId="0" fillId="0" borderId="8" xfId="0" applyBorder="1" applyAlignment="1">
      <alignment horizontal="center" wrapText="1"/>
    </xf>
    <xf numFmtId="3" fontId="0" fillId="0" borderId="9" xfId="0" applyBorder="1" applyAlignment="1">
      <alignment horizontal="center" wrapText="1"/>
    </xf>
    <xf numFmtId="3" fontId="0" fillId="0" borderId="10" xfId="0" applyBorder="1" applyAlignment="1">
      <alignment horizontal="center" wrapText="1"/>
    </xf>
    <xf numFmtId="3" fontId="1" fillId="0" borderId="0" xfId="0" applyFont="1"/>
    <xf numFmtId="3" fontId="0" fillId="0" borderId="11" xfId="0" applyBorder="1"/>
    <xf numFmtId="3" fontId="0" fillId="0" borderId="12" xfId="0" applyBorder="1"/>
    <xf numFmtId="3" fontId="0" fillId="0" borderId="13" xfId="0" applyBorder="1"/>
    <xf numFmtId="3" fontId="2" fillId="0" borderId="13" xfId="0" applyFont="1" applyBorder="1"/>
    <xf numFmtId="3" fontId="2" fillId="0" borderId="14" xfId="0" applyFont="1" applyBorder="1"/>
    <xf numFmtId="165" fontId="0" fillId="0" borderId="13" xfId="1" applyNumberFormat="1" applyFont="1" applyFill="1" applyBorder="1"/>
    <xf numFmtId="165" fontId="0" fillId="0" borderId="14" xfId="1" applyNumberFormat="1" applyFont="1" applyFill="1" applyBorder="1"/>
    <xf numFmtId="3" fontId="0" fillId="0" borderId="14" xfId="0" applyBorder="1"/>
    <xf numFmtId="165" fontId="0" fillId="0" borderId="12" xfId="1" applyNumberFormat="1" applyFont="1" applyBorder="1"/>
    <xf numFmtId="165" fontId="0" fillId="0" borderId="14" xfId="1" applyNumberFormat="1" applyFont="1" applyBorder="1"/>
    <xf numFmtId="4" fontId="0" fillId="0" borderId="12" xfId="0" applyNumberFormat="1" applyBorder="1"/>
    <xf numFmtId="4" fontId="0" fillId="0" borderId="14" xfId="0" applyNumberFormat="1" applyBorder="1"/>
    <xf numFmtId="3" fontId="1" fillId="0" borderId="15" xfId="0" applyFont="1" applyBorder="1"/>
    <xf numFmtId="3" fontId="0" fillId="0" borderId="16" xfId="0" applyBorder="1"/>
    <xf numFmtId="3" fontId="0" fillId="0" borderId="17" xfId="0" applyBorder="1"/>
    <xf numFmtId="3" fontId="2" fillId="0" borderId="17" xfId="0" applyFont="1" applyBorder="1"/>
    <xf numFmtId="3" fontId="2" fillId="0" borderId="18" xfId="0" applyFont="1" applyBorder="1"/>
    <xf numFmtId="165" fontId="0" fillId="0" borderId="17" xfId="1" applyNumberFormat="1" applyFont="1" applyFill="1" applyBorder="1"/>
    <xf numFmtId="165" fontId="0" fillId="0" borderId="18" xfId="1" applyNumberFormat="1" applyFont="1" applyFill="1" applyBorder="1"/>
    <xf numFmtId="3" fontId="0" fillId="0" borderId="18" xfId="0" applyBorder="1"/>
    <xf numFmtId="165" fontId="0" fillId="0" borderId="16" xfId="1" applyNumberFormat="1" applyFont="1" applyBorder="1"/>
    <xf numFmtId="165" fontId="0" fillId="0" borderId="18" xfId="1" applyNumberFormat="1" applyFont="1" applyBorder="1"/>
    <xf numFmtId="4" fontId="0" fillId="0" borderId="16" xfId="0" applyNumberFormat="1" applyBorder="1"/>
    <xf numFmtId="4" fontId="0" fillId="0" borderId="18" xfId="0" applyNumberFormat="1" applyBorder="1"/>
    <xf numFmtId="3" fontId="0" fillId="0" borderId="15" xfId="0" applyBorder="1"/>
    <xf numFmtId="3" fontId="0" fillId="0" borderId="19" xfId="0" applyBorder="1"/>
    <xf numFmtId="3" fontId="0" fillId="0" borderId="20" xfId="0" applyBorder="1"/>
    <xf numFmtId="3" fontId="0" fillId="0" borderId="21" xfId="0" applyBorder="1"/>
    <xf numFmtId="3" fontId="2" fillId="0" borderId="21" xfId="0" applyFont="1" applyBorder="1"/>
    <xf numFmtId="3" fontId="2" fillId="0" borderId="22" xfId="0" applyFont="1" applyBorder="1"/>
    <xf numFmtId="165" fontId="0" fillId="0" borderId="21" xfId="1" applyNumberFormat="1" applyFont="1" applyFill="1" applyBorder="1"/>
    <xf numFmtId="165" fontId="0" fillId="0" borderId="22" xfId="1" applyNumberFormat="1" applyFont="1" applyFill="1" applyBorder="1"/>
    <xf numFmtId="3" fontId="0" fillId="0" borderId="22" xfId="0" applyBorder="1"/>
    <xf numFmtId="165" fontId="0" fillId="0" borderId="20" xfId="1" applyNumberFormat="1" applyFont="1" applyBorder="1"/>
    <xf numFmtId="165" fontId="0" fillId="0" borderId="22" xfId="1" applyNumberFormat="1" applyFont="1" applyBorder="1"/>
    <xf numFmtId="4" fontId="0" fillId="0" borderId="20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3" fontId="0" fillId="0" borderId="2" xfId="0" applyBorder="1"/>
    <xf numFmtId="166" fontId="0" fillId="0" borderId="4" xfId="0" applyNumberFormat="1" applyBorder="1"/>
    <xf numFmtId="166" fontId="0" fillId="0" borderId="3" xfId="0" applyNumberFormat="1" applyBorder="1"/>
    <xf numFmtId="4" fontId="0" fillId="0" borderId="0" xfId="0" applyNumberFormat="1"/>
    <xf numFmtId="3" fontId="0" fillId="0" borderId="2" xfId="0" applyBorder="1" applyAlignment="1">
      <alignment horizontal="center" wrapText="1"/>
    </xf>
    <xf numFmtId="3" fontId="0" fillId="0" borderId="3" xfId="0" applyBorder="1" applyAlignment="1">
      <alignment horizontal="center" wrapText="1"/>
    </xf>
    <xf numFmtId="3" fontId="1" fillId="0" borderId="2" xfId="0" applyFont="1" applyBorder="1" applyAlignment="1">
      <alignment horizontal="center" wrapText="1"/>
    </xf>
    <xf numFmtId="3" fontId="1" fillId="0" borderId="3" xfId="0" applyFont="1" applyBorder="1" applyAlignment="1">
      <alignment horizontal="center" wrapText="1"/>
    </xf>
    <xf numFmtId="3" fontId="0" fillId="0" borderId="4" xfId="0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search\SHARED\Budgets\Bud23-24\Linked%202023-24\202223_P1_APT_334_SolihullLIN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School Budget lookup"/>
      <sheetName val="Cover"/>
      <sheetName val="Schools Block Data"/>
      <sheetName val="21-22 submitted baselines"/>
      <sheetName val="21-22 HN places"/>
      <sheetName val="Proposed Free Schools"/>
      <sheetName val="IndicativeNFF NNDR PaidBy ESFA"/>
      <sheetName val="FSM6 update"/>
      <sheetName val="Inputs &amp; Adjustments"/>
      <sheetName val="Local Factors"/>
      <sheetName val="LA estimate of NNDR 22-23"/>
      <sheetName val="Adjusted Factors"/>
      <sheetName val="21-22 final baselines"/>
      <sheetName val="Commentary"/>
      <sheetName val="ProformaAggregation"/>
      <sheetName val="Proforma"/>
      <sheetName val="Block transfers"/>
      <sheetName val="De Delegation"/>
      <sheetName val="Education Functions"/>
      <sheetName val="New ISB"/>
      <sheetName val="School level SB"/>
      <sheetName val="Recoupment"/>
      <sheetName val="Post-16 infrastructure changes"/>
      <sheetName val="Validation sheet"/>
      <sheetName val="Models"/>
      <sheetName val="PN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A857B-6FE7-4A3B-93C5-932D80534E15}">
  <sheetPr>
    <pageSetUpPr fitToPage="1"/>
  </sheetPr>
  <dimension ref="A1:W27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G21" sqref="G21"/>
    </sheetView>
  </sheetViews>
  <sheetFormatPr defaultRowHeight="12.75" x14ac:dyDescent="0.2"/>
  <cols>
    <col min="1" max="1" width="4.28515625" customWidth="1"/>
    <col min="2" max="2" width="46" customWidth="1"/>
    <col min="3" max="6" width="8.5703125" bestFit="1" customWidth="1"/>
    <col min="7" max="8" width="5.5703125" bestFit="1" customWidth="1"/>
    <col min="9" max="10" width="6.28515625" bestFit="1" customWidth="1"/>
    <col min="11" max="11" width="2.42578125" customWidth="1"/>
    <col min="12" max="12" width="7.7109375" customWidth="1"/>
    <col min="13" max="13" width="6.7109375" customWidth="1"/>
    <col min="14" max="14" width="6.5703125" customWidth="1"/>
    <col min="15" max="15" width="6.42578125" customWidth="1"/>
    <col min="16" max="16" width="4" customWidth="1"/>
    <col min="17" max="17" width="7" customWidth="1"/>
    <col min="18" max="18" width="6.5703125" bestFit="1" customWidth="1"/>
    <col min="19" max="19" width="5.5703125" bestFit="1" customWidth="1"/>
    <col min="20" max="20" width="6.5703125" bestFit="1" customWidth="1"/>
    <col min="21" max="21" width="3.42578125" customWidth="1"/>
    <col min="22" max="23" width="10.140625" bestFit="1" customWidth="1"/>
  </cols>
  <sheetData>
    <row r="1" spans="1:23" ht="13.5" thickBot="1" x14ac:dyDescent="0.25">
      <c r="B1" s="1" t="s">
        <v>0</v>
      </c>
      <c r="C1" s="1"/>
      <c r="D1" s="1"/>
      <c r="E1" s="2"/>
      <c r="F1" s="3"/>
      <c r="G1" s="3"/>
      <c r="V1" s="1"/>
    </row>
    <row r="2" spans="1:23" ht="75" customHeight="1" thickBot="1" x14ac:dyDescent="0.3">
      <c r="A2" s="4"/>
      <c r="B2" s="5"/>
      <c r="C2" s="57" t="s">
        <v>1</v>
      </c>
      <c r="D2" s="58"/>
      <c r="E2" s="57" t="s">
        <v>2</v>
      </c>
      <c r="F2" s="58"/>
      <c r="G2" s="57" t="s">
        <v>3</v>
      </c>
      <c r="H2" s="58"/>
      <c r="I2" s="57" t="s">
        <v>4</v>
      </c>
      <c r="J2" s="58"/>
      <c r="L2" s="55" t="s">
        <v>5</v>
      </c>
      <c r="M2" s="56"/>
      <c r="N2" s="59" t="s">
        <v>6</v>
      </c>
      <c r="O2" s="56"/>
      <c r="P2" s="6"/>
      <c r="Q2" s="55" t="s">
        <v>5</v>
      </c>
      <c r="R2" s="56"/>
      <c r="S2" s="55" t="s">
        <v>6</v>
      </c>
      <c r="T2" s="56"/>
      <c r="V2" s="7" t="s">
        <v>7</v>
      </c>
      <c r="W2" s="8"/>
    </row>
    <row r="3" spans="1:23" ht="15" customHeight="1" thickBot="1" x14ac:dyDescent="0.25">
      <c r="B3" s="9"/>
      <c r="C3" s="10" t="s">
        <v>8</v>
      </c>
      <c r="D3" s="11" t="s">
        <v>9</v>
      </c>
      <c r="E3" s="10" t="s">
        <v>8</v>
      </c>
      <c r="F3" s="11" t="s">
        <v>9</v>
      </c>
      <c r="G3" s="10" t="s">
        <v>8</v>
      </c>
      <c r="H3" s="11" t="s">
        <v>9</v>
      </c>
      <c r="I3" s="10" t="s">
        <v>8</v>
      </c>
      <c r="J3" s="11" t="s">
        <v>9</v>
      </c>
      <c r="L3" s="10" t="s">
        <v>8</v>
      </c>
      <c r="M3" s="11" t="s">
        <v>9</v>
      </c>
      <c r="N3" s="12" t="s">
        <v>8</v>
      </c>
      <c r="O3" s="11" t="s">
        <v>9</v>
      </c>
      <c r="P3" s="6"/>
      <c r="Q3" s="10" t="s">
        <v>10</v>
      </c>
      <c r="R3" s="11" t="s">
        <v>11</v>
      </c>
      <c r="S3" s="10" t="s">
        <v>10</v>
      </c>
      <c r="T3" s="11" t="s">
        <v>11</v>
      </c>
      <c r="V3" s="10" t="s">
        <v>8</v>
      </c>
      <c r="W3" s="11" t="s">
        <v>9</v>
      </c>
    </row>
    <row r="4" spans="1:23" x14ac:dyDescent="0.2">
      <c r="A4" s="13"/>
      <c r="B4" s="14" t="s">
        <v>12</v>
      </c>
      <c r="C4" s="15">
        <v>3217</v>
      </c>
      <c r="D4" s="16">
        <v>4536</v>
      </c>
      <c r="E4" s="17">
        <v>3394</v>
      </c>
      <c r="F4" s="18">
        <v>4785</v>
      </c>
      <c r="G4" s="15">
        <f t="shared" ref="G4:H19" si="0">+E4-C4</f>
        <v>177</v>
      </c>
      <c r="H4" s="16">
        <f t="shared" si="0"/>
        <v>249</v>
      </c>
      <c r="I4" s="19">
        <f>G4/C4</f>
        <v>5.5020205160087036E-2</v>
      </c>
      <c r="J4" s="20">
        <f t="shared" ref="J4:J19" si="1">H4/D4</f>
        <v>5.4894179894179891E-2</v>
      </c>
      <c r="L4" s="15">
        <v>97</v>
      </c>
      <c r="M4" s="16">
        <v>137</v>
      </c>
      <c r="N4" s="16">
        <f>E4-C4-L4</f>
        <v>80</v>
      </c>
      <c r="O4" s="21">
        <f>F4-D4-M4</f>
        <v>112</v>
      </c>
      <c r="Q4" s="22">
        <f>+L4/C4</f>
        <v>3.0152315822194593E-2</v>
      </c>
      <c r="R4" s="23">
        <f>+M4/D4</f>
        <v>3.0202821869488534E-2</v>
      </c>
      <c r="S4" s="22">
        <f>+N4/C4</f>
        <v>2.4867889337892447E-2</v>
      </c>
      <c r="T4" s="23">
        <f>+O4/D4</f>
        <v>2.4691358024691357E-2</v>
      </c>
      <c r="V4" s="24">
        <f t="shared" ref="V4:V18" si="2">+$E$20*E4</f>
        <v>3405.47172</v>
      </c>
      <c r="W4" s="25">
        <f t="shared" ref="W4:W18" si="3">+$E$20*F4</f>
        <v>4801.1732999999995</v>
      </c>
    </row>
    <row r="5" spans="1:23" x14ac:dyDescent="0.2">
      <c r="A5" s="13"/>
      <c r="B5" s="26" t="s">
        <v>13</v>
      </c>
      <c r="C5" s="27"/>
      <c r="D5" s="28">
        <v>5112</v>
      </c>
      <c r="E5" s="29"/>
      <c r="F5" s="30">
        <v>5393</v>
      </c>
      <c r="G5" s="27">
        <f t="shared" si="0"/>
        <v>0</v>
      </c>
      <c r="H5" s="28">
        <f t="shared" si="0"/>
        <v>281</v>
      </c>
      <c r="I5" s="31"/>
      <c r="J5" s="32">
        <f t="shared" si="1"/>
        <v>5.4968701095461661E-2</v>
      </c>
      <c r="L5" s="27"/>
      <c r="M5" s="28">
        <v>155</v>
      </c>
      <c r="N5" s="28">
        <f t="shared" ref="N5:O19" si="4">E5-C5-L5</f>
        <v>0</v>
      </c>
      <c r="O5" s="33">
        <f t="shared" si="4"/>
        <v>126</v>
      </c>
      <c r="Q5" s="34"/>
      <c r="R5" s="35">
        <f t="shared" ref="R5:R19" si="5">+M5/D5</f>
        <v>3.0320813771517997E-2</v>
      </c>
      <c r="S5" s="34"/>
      <c r="T5" s="35">
        <f t="shared" ref="T5:T19" si="6">+O5/D5</f>
        <v>2.464788732394366E-2</v>
      </c>
      <c r="V5" s="36">
        <f t="shared" si="2"/>
        <v>0</v>
      </c>
      <c r="W5" s="37">
        <f t="shared" si="3"/>
        <v>5411.2283399999997</v>
      </c>
    </row>
    <row r="6" spans="1:23" x14ac:dyDescent="0.2">
      <c r="A6" s="13"/>
      <c r="B6" s="38" t="s">
        <v>14</v>
      </c>
      <c r="C6" s="27">
        <v>470</v>
      </c>
      <c r="D6" s="28">
        <v>470</v>
      </c>
      <c r="E6" s="29">
        <v>480</v>
      </c>
      <c r="F6" s="30">
        <v>480</v>
      </c>
      <c r="G6" s="27">
        <f t="shared" si="0"/>
        <v>10</v>
      </c>
      <c r="H6" s="28">
        <f t="shared" si="0"/>
        <v>10</v>
      </c>
      <c r="I6" s="31">
        <f t="shared" ref="I6:I19" si="7">G6/C6</f>
        <v>2.1276595744680851E-2</v>
      </c>
      <c r="J6" s="32">
        <f t="shared" si="1"/>
        <v>2.1276595744680851E-2</v>
      </c>
      <c r="L6" s="27"/>
      <c r="M6" s="28"/>
      <c r="N6" s="28">
        <f t="shared" si="4"/>
        <v>10</v>
      </c>
      <c r="O6" s="33">
        <f t="shared" si="4"/>
        <v>10</v>
      </c>
      <c r="Q6" s="34">
        <f t="shared" ref="Q6:Q19" si="8">+L6/C6</f>
        <v>0</v>
      </c>
      <c r="R6" s="35">
        <f t="shared" si="5"/>
        <v>0</v>
      </c>
      <c r="S6" s="34">
        <f t="shared" ref="S6:S19" si="9">+N6/C6</f>
        <v>2.1276595744680851E-2</v>
      </c>
      <c r="T6" s="35">
        <f t="shared" si="6"/>
        <v>2.1276595744680851E-2</v>
      </c>
      <c r="V6" s="36">
        <f t="shared" si="2"/>
        <v>481.62239999999997</v>
      </c>
      <c r="W6" s="37">
        <f t="shared" si="3"/>
        <v>481.62239999999997</v>
      </c>
    </row>
    <row r="7" spans="1:23" x14ac:dyDescent="0.2">
      <c r="A7" s="13"/>
      <c r="B7" s="38" t="s">
        <v>15</v>
      </c>
      <c r="C7" s="27">
        <v>590</v>
      </c>
      <c r="D7" s="28">
        <v>865</v>
      </c>
      <c r="E7" s="29">
        <v>705</v>
      </c>
      <c r="F7" s="30">
        <v>1030</v>
      </c>
      <c r="G7" s="27">
        <f t="shared" si="0"/>
        <v>115</v>
      </c>
      <c r="H7" s="28">
        <f t="shared" si="0"/>
        <v>165</v>
      </c>
      <c r="I7" s="31">
        <f t="shared" si="7"/>
        <v>0.19491525423728814</v>
      </c>
      <c r="J7" s="32">
        <f t="shared" si="1"/>
        <v>0.19075144508670519</v>
      </c>
      <c r="L7" s="27">
        <v>85</v>
      </c>
      <c r="M7" s="28">
        <v>124</v>
      </c>
      <c r="N7" s="28">
        <f t="shared" si="4"/>
        <v>30</v>
      </c>
      <c r="O7" s="33">
        <f t="shared" si="4"/>
        <v>41</v>
      </c>
      <c r="Q7" s="34">
        <f t="shared" si="8"/>
        <v>0.1440677966101695</v>
      </c>
      <c r="R7" s="35">
        <f t="shared" si="5"/>
        <v>0.14335260115606938</v>
      </c>
      <c r="S7" s="34">
        <f t="shared" si="9"/>
        <v>5.0847457627118647E-2</v>
      </c>
      <c r="T7" s="35">
        <f t="shared" si="6"/>
        <v>4.7398843930635835E-2</v>
      </c>
      <c r="V7" s="36">
        <f t="shared" si="2"/>
        <v>707.38289999999995</v>
      </c>
      <c r="W7" s="37">
        <f t="shared" si="3"/>
        <v>1033.4813999999999</v>
      </c>
    </row>
    <row r="8" spans="1:23" x14ac:dyDescent="0.2">
      <c r="A8" s="13"/>
      <c r="B8" s="26" t="s">
        <v>16</v>
      </c>
      <c r="C8" s="27">
        <v>220</v>
      </c>
      <c r="D8" s="28">
        <v>320</v>
      </c>
      <c r="E8" s="29">
        <v>230</v>
      </c>
      <c r="F8" s="30">
        <v>335</v>
      </c>
      <c r="G8" s="27">
        <f t="shared" si="0"/>
        <v>10</v>
      </c>
      <c r="H8" s="28">
        <f t="shared" si="0"/>
        <v>15</v>
      </c>
      <c r="I8" s="31">
        <f t="shared" si="7"/>
        <v>4.5454545454545456E-2</v>
      </c>
      <c r="J8" s="32">
        <f t="shared" si="1"/>
        <v>4.6875E-2</v>
      </c>
      <c r="L8" s="27"/>
      <c r="M8" s="28"/>
      <c r="N8" s="28">
        <f t="shared" si="4"/>
        <v>10</v>
      </c>
      <c r="O8" s="33">
        <f t="shared" si="4"/>
        <v>15</v>
      </c>
      <c r="Q8" s="34">
        <f t="shared" si="8"/>
        <v>0</v>
      </c>
      <c r="R8" s="35">
        <f t="shared" si="5"/>
        <v>0</v>
      </c>
      <c r="S8" s="34">
        <f t="shared" si="9"/>
        <v>4.5454545454545456E-2</v>
      </c>
      <c r="T8" s="35">
        <f t="shared" si="6"/>
        <v>4.6875E-2</v>
      </c>
      <c r="V8" s="36">
        <f t="shared" si="2"/>
        <v>230.7774</v>
      </c>
      <c r="W8" s="37">
        <f t="shared" si="3"/>
        <v>336.13229999999999</v>
      </c>
    </row>
    <row r="9" spans="1:23" x14ac:dyDescent="0.2">
      <c r="A9" s="13"/>
      <c r="B9" s="26" t="s">
        <v>17</v>
      </c>
      <c r="C9" s="27">
        <v>270</v>
      </c>
      <c r="D9" s="28">
        <v>425</v>
      </c>
      <c r="E9" s="29">
        <v>280</v>
      </c>
      <c r="F9" s="30">
        <v>445</v>
      </c>
      <c r="G9" s="27">
        <f t="shared" si="0"/>
        <v>10</v>
      </c>
      <c r="H9" s="28">
        <f t="shared" si="0"/>
        <v>20</v>
      </c>
      <c r="I9" s="31">
        <f t="shared" si="7"/>
        <v>3.7037037037037035E-2</v>
      </c>
      <c r="J9" s="32">
        <f t="shared" si="1"/>
        <v>4.7058823529411764E-2</v>
      </c>
      <c r="L9" s="27"/>
      <c r="M9" s="28"/>
      <c r="N9" s="28">
        <f t="shared" si="4"/>
        <v>10</v>
      </c>
      <c r="O9" s="33">
        <f t="shared" si="4"/>
        <v>20</v>
      </c>
      <c r="Q9" s="34">
        <f t="shared" si="8"/>
        <v>0</v>
      </c>
      <c r="R9" s="35">
        <f t="shared" si="5"/>
        <v>0</v>
      </c>
      <c r="S9" s="34">
        <f t="shared" si="9"/>
        <v>3.7037037037037035E-2</v>
      </c>
      <c r="T9" s="35">
        <f t="shared" si="6"/>
        <v>4.7058823529411764E-2</v>
      </c>
      <c r="V9" s="36">
        <f t="shared" si="2"/>
        <v>280.94639999999998</v>
      </c>
      <c r="W9" s="37">
        <f t="shared" si="3"/>
        <v>446.50409999999999</v>
      </c>
    </row>
    <row r="10" spans="1:23" x14ac:dyDescent="0.2">
      <c r="A10" s="13"/>
      <c r="B10" s="26" t="s">
        <v>18</v>
      </c>
      <c r="C10" s="27">
        <v>420</v>
      </c>
      <c r="D10" s="28">
        <v>595</v>
      </c>
      <c r="E10" s="29">
        <v>440</v>
      </c>
      <c r="F10" s="30">
        <v>620</v>
      </c>
      <c r="G10" s="27">
        <f t="shared" si="0"/>
        <v>20</v>
      </c>
      <c r="H10" s="28">
        <f t="shared" si="0"/>
        <v>25</v>
      </c>
      <c r="I10" s="31">
        <f t="shared" si="7"/>
        <v>4.7619047619047616E-2</v>
      </c>
      <c r="J10" s="32">
        <f t="shared" si="1"/>
        <v>4.2016806722689079E-2</v>
      </c>
      <c r="L10" s="27"/>
      <c r="M10" s="28"/>
      <c r="N10" s="28">
        <f t="shared" si="4"/>
        <v>20</v>
      </c>
      <c r="O10" s="33">
        <f t="shared" si="4"/>
        <v>25</v>
      </c>
      <c r="Q10" s="34">
        <f t="shared" si="8"/>
        <v>0</v>
      </c>
      <c r="R10" s="35">
        <f t="shared" si="5"/>
        <v>0</v>
      </c>
      <c r="S10" s="34">
        <f t="shared" si="9"/>
        <v>4.7619047619047616E-2</v>
      </c>
      <c r="T10" s="35">
        <f t="shared" si="6"/>
        <v>4.2016806722689079E-2</v>
      </c>
      <c r="V10" s="36">
        <f t="shared" si="2"/>
        <v>441.48719999999997</v>
      </c>
      <c r="W10" s="37">
        <f t="shared" si="3"/>
        <v>622.09559999999999</v>
      </c>
    </row>
    <row r="11" spans="1:23" x14ac:dyDescent="0.2">
      <c r="A11" s="13"/>
      <c r="B11" s="26" t="s">
        <v>19</v>
      </c>
      <c r="C11" s="27">
        <v>460</v>
      </c>
      <c r="D11" s="28">
        <v>650</v>
      </c>
      <c r="E11" s="29">
        <v>480</v>
      </c>
      <c r="F11" s="30">
        <v>680</v>
      </c>
      <c r="G11" s="27">
        <f t="shared" si="0"/>
        <v>20</v>
      </c>
      <c r="H11" s="28">
        <f t="shared" si="0"/>
        <v>30</v>
      </c>
      <c r="I11" s="31">
        <f t="shared" si="7"/>
        <v>4.3478260869565216E-2</v>
      </c>
      <c r="J11" s="32">
        <f t="shared" si="1"/>
        <v>4.6153846153846156E-2</v>
      </c>
      <c r="L11" s="27"/>
      <c r="M11" s="28"/>
      <c r="N11" s="28">
        <f t="shared" si="4"/>
        <v>20</v>
      </c>
      <c r="O11" s="33">
        <f t="shared" si="4"/>
        <v>30</v>
      </c>
      <c r="Q11" s="34">
        <f t="shared" si="8"/>
        <v>0</v>
      </c>
      <c r="R11" s="35">
        <f t="shared" si="5"/>
        <v>0</v>
      </c>
      <c r="S11" s="34">
        <f t="shared" si="9"/>
        <v>4.3478260869565216E-2</v>
      </c>
      <c r="T11" s="35">
        <f t="shared" si="6"/>
        <v>4.6153846153846156E-2</v>
      </c>
      <c r="V11" s="36">
        <f t="shared" si="2"/>
        <v>481.62239999999997</v>
      </c>
      <c r="W11" s="37">
        <f t="shared" si="3"/>
        <v>682.2983999999999</v>
      </c>
    </row>
    <row r="12" spans="1:23" x14ac:dyDescent="0.2">
      <c r="A12" s="13"/>
      <c r="B12" s="26" t="s">
        <v>20</v>
      </c>
      <c r="C12" s="27">
        <v>490</v>
      </c>
      <c r="D12" s="28">
        <v>700</v>
      </c>
      <c r="E12" s="29">
        <v>510</v>
      </c>
      <c r="F12" s="30">
        <v>730</v>
      </c>
      <c r="G12" s="27">
        <f t="shared" si="0"/>
        <v>20</v>
      </c>
      <c r="H12" s="28">
        <f t="shared" si="0"/>
        <v>30</v>
      </c>
      <c r="I12" s="31">
        <f t="shared" si="7"/>
        <v>4.0816326530612242E-2</v>
      </c>
      <c r="J12" s="32">
        <f t="shared" si="1"/>
        <v>4.2857142857142858E-2</v>
      </c>
      <c r="L12" s="27"/>
      <c r="M12" s="28"/>
      <c r="N12" s="28">
        <f t="shared" si="4"/>
        <v>20</v>
      </c>
      <c r="O12" s="33">
        <f t="shared" si="4"/>
        <v>30</v>
      </c>
      <c r="Q12" s="34">
        <f t="shared" si="8"/>
        <v>0</v>
      </c>
      <c r="R12" s="35">
        <f t="shared" si="5"/>
        <v>0</v>
      </c>
      <c r="S12" s="34">
        <f t="shared" si="9"/>
        <v>4.0816326530612242E-2</v>
      </c>
      <c r="T12" s="35">
        <f t="shared" si="6"/>
        <v>4.2857142857142858E-2</v>
      </c>
      <c r="V12" s="36">
        <f t="shared" si="2"/>
        <v>511.72379999999998</v>
      </c>
      <c r="W12" s="37">
        <f t="shared" si="3"/>
        <v>732.4674</v>
      </c>
    </row>
    <row r="13" spans="1:23" x14ac:dyDescent="0.2">
      <c r="A13" s="13"/>
      <c r="B13" s="26" t="s">
        <v>21</v>
      </c>
      <c r="C13" s="27">
        <v>640</v>
      </c>
      <c r="D13" s="28">
        <v>890</v>
      </c>
      <c r="E13" s="29">
        <v>670</v>
      </c>
      <c r="F13" s="30">
        <v>930</v>
      </c>
      <c r="G13" s="27">
        <f t="shared" si="0"/>
        <v>30</v>
      </c>
      <c r="H13" s="28">
        <f t="shared" si="0"/>
        <v>40</v>
      </c>
      <c r="I13" s="31">
        <f t="shared" si="7"/>
        <v>4.6875E-2</v>
      </c>
      <c r="J13" s="32">
        <f t="shared" si="1"/>
        <v>4.49438202247191E-2</v>
      </c>
      <c r="L13" s="27"/>
      <c r="M13" s="28"/>
      <c r="N13" s="28">
        <f t="shared" si="4"/>
        <v>30</v>
      </c>
      <c r="O13" s="33">
        <f t="shared" si="4"/>
        <v>40</v>
      </c>
      <c r="Q13" s="34">
        <f t="shared" si="8"/>
        <v>0</v>
      </c>
      <c r="R13" s="35">
        <f t="shared" si="5"/>
        <v>0</v>
      </c>
      <c r="S13" s="34">
        <f t="shared" si="9"/>
        <v>4.6875E-2</v>
      </c>
      <c r="T13" s="35">
        <f t="shared" si="6"/>
        <v>4.49438202247191E-2</v>
      </c>
      <c r="V13" s="36">
        <f t="shared" si="2"/>
        <v>672.26459999999997</v>
      </c>
      <c r="W13" s="37">
        <f t="shared" si="3"/>
        <v>933.14339999999993</v>
      </c>
    </row>
    <row r="14" spans="1:23" x14ac:dyDescent="0.2">
      <c r="A14" s="13"/>
      <c r="B14" s="26" t="s">
        <v>22</v>
      </c>
      <c r="C14" s="27">
        <v>1130</v>
      </c>
      <c r="D14" s="28">
        <v>1710</v>
      </c>
      <c r="E14" s="29">
        <v>1155</v>
      </c>
      <c r="F14" s="30">
        <v>1750</v>
      </c>
      <c r="G14" s="27">
        <f t="shared" si="0"/>
        <v>25</v>
      </c>
      <c r="H14" s="28">
        <f t="shared" si="0"/>
        <v>40</v>
      </c>
      <c r="I14" s="31">
        <f t="shared" si="7"/>
        <v>2.2123893805309734E-2</v>
      </c>
      <c r="J14" s="32">
        <f t="shared" si="1"/>
        <v>2.3391812865497075E-2</v>
      </c>
      <c r="L14" s="27"/>
      <c r="M14" s="28"/>
      <c r="N14" s="28">
        <f t="shared" si="4"/>
        <v>25</v>
      </c>
      <c r="O14" s="33">
        <f t="shared" si="4"/>
        <v>40</v>
      </c>
      <c r="Q14" s="34">
        <f t="shared" si="8"/>
        <v>0</v>
      </c>
      <c r="R14" s="35">
        <f t="shared" si="5"/>
        <v>0</v>
      </c>
      <c r="S14" s="34">
        <f t="shared" si="9"/>
        <v>2.2123893805309734E-2</v>
      </c>
      <c r="T14" s="35">
        <f t="shared" si="6"/>
        <v>2.3391812865497075E-2</v>
      </c>
      <c r="V14" s="36">
        <f t="shared" si="2"/>
        <v>1158.9039</v>
      </c>
      <c r="W14" s="37">
        <f t="shared" si="3"/>
        <v>1755.915</v>
      </c>
    </row>
    <row r="15" spans="1:23" x14ac:dyDescent="0.2">
      <c r="A15" s="13"/>
      <c r="B15" s="38" t="s">
        <v>23</v>
      </c>
      <c r="C15" s="27">
        <v>565</v>
      </c>
      <c r="D15" s="28">
        <v>1530</v>
      </c>
      <c r="E15" s="29">
        <v>580</v>
      </c>
      <c r="F15" s="30">
        <v>1565</v>
      </c>
      <c r="G15" s="27">
        <f t="shared" si="0"/>
        <v>15</v>
      </c>
      <c r="H15" s="28">
        <f t="shared" si="0"/>
        <v>35</v>
      </c>
      <c r="I15" s="31">
        <f t="shared" si="7"/>
        <v>2.6548672566371681E-2</v>
      </c>
      <c r="J15" s="32">
        <f t="shared" si="1"/>
        <v>2.2875816993464051E-2</v>
      </c>
      <c r="L15" s="27"/>
      <c r="M15" s="28"/>
      <c r="N15" s="28">
        <f t="shared" si="4"/>
        <v>15</v>
      </c>
      <c r="O15" s="33">
        <f t="shared" si="4"/>
        <v>35</v>
      </c>
      <c r="Q15" s="34">
        <f t="shared" si="8"/>
        <v>0</v>
      </c>
      <c r="R15" s="35">
        <f t="shared" si="5"/>
        <v>0</v>
      </c>
      <c r="S15" s="34">
        <f t="shared" si="9"/>
        <v>2.6548672566371681E-2</v>
      </c>
      <c r="T15" s="35">
        <f t="shared" si="6"/>
        <v>2.2875816993464051E-2</v>
      </c>
      <c r="V15" s="36">
        <f t="shared" si="2"/>
        <v>581.96039999999994</v>
      </c>
      <c r="W15" s="37">
        <f t="shared" si="3"/>
        <v>1570.2896999999998</v>
      </c>
    </row>
    <row r="16" spans="1:23" x14ac:dyDescent="0.2">
      <c r="A16" s="13"/>
      <c r="B16" s="38" t="s">
        <v>24</v>
      </c>
      <c r="C16" s="27">
        <v>121300</v>
      </c>
      <c r="D16" s="28">
        <v>121300</v>
      </c>
      <c r="E16" s="29">
        <v>128000</v>
      </c>
      <c r="F16" s="30">
        <v>128000</v>
      </c>
      <c r="G16" s="27">
        <f t="shared" si="0"/>
        <v>6700</v>
      </c>
      <c r="H16" s="28">
        <f t="shared" si="0"/>
        <v>6700</v>
      </c>
      <c r="I16" s="31">
        <f t="shared" si="7"/>
        <v>5.5234954657873044E-2</v>
      </c>
      <c r="J16" s="32">
        <f t="shared" si="1"/>
        <v>5.5234954657873044E-2</v>
      </c>
      <c r="L16" s="27">
        <v>3680</v>
      </c>
      <c r="M16" s="28">
        <v>3680</v>
      </c>
      <c r="N16" s="28">
        <f t="shared" si="4"/>
        <v>3020</v>
      </c>
      <c r="O16" s="33">
        <f t="shared" si="4"/>
        <v>3020</v>
      </c>
      <c r="Q16" s="34">
        <f t="shared" si="8"/>
        <v>3.0338004946413848E-2</v>
      </c>
      <c r="R16" s="35">
        <f t="shared" si="5"/>
        <v>3.0338004946413848E-2</v>
      </c>
      <c r="S16" s="34">
        <f t="shared" si="9"/>
        <v>2.4896949711459192E-2</v>
      </c>
      <c r="T16" s="35">
        <f t="shared" si="6"/>
        <v>2.4896949711459192E-2</v>
      </c>
      <c r="V16" s="36">
        <f t="shared" si="2"/>
        <v>128432.63999999998</v>
      </c>
      <c r="W16" s="37">
        <f t="shared" si="3"/>
        <v>128432.63999999998</v>
      </c>
    </row>
    <row r="17" spans="2:23" x14ac:dyDescent="0.2">
      <c r="B17" s="38" t="s">
        <v>25</v>
      </c>
      <c r="C17" s="27">
        <v>55000</v>
      </c>
      <c r="D17" s="28">
        <v>80000</v>
      </c>
      <c r="E17" s="29">
        <v>56300</v>
      </c>
      <c r="F17" s="30">
        <v>81900</v>
      </c>
      <c r="G17" s="27">
        <f t="shared" si="0"/>
        <v>1300</v>
      </c>
      <c r="H17" s="28">
        <f t="shared" si="0"/>
        <v>1900</v>
      </c>
      <c r="I17" s="31">
        <f t="shared" si="7"/>
        <v>2.3636363636363636E-2</v>
      </c>
      <c r="J17" s="32">
        <f t="shared" si="1"/>
        <v>2.375E-2</v>
      </c>
      <c r="L17" s="27"/>
      <c r="M17" s="28"/>
      <c r="N17" s="28">
        <f t="shared" si="4"/>
        <v>1300</v>
      </c>
      <c r="O17" s="33">
        <f t="shared" si="4"/>
        <v>1900</v>
      </c>
      <c r="Q17" s="34">
        <f t="shared" si="8"/>
        <v>0</v>
      </c>
      <c r="R17" s="35">
        <f t="shared" si="5"/>
        <v>0</v>
      </c>
      <c r="S17" s="34">
        <f t="shared" si="9"/>
        <v>2.3636363636363636E-2</v>
      </c>
      <c r="T17" s="35">
        <f t="shared" si="6"/>
        <v>2.375E-2</v>
      </c>
      <c r="V17" s="36">
        <f t="shared" si="2"/>
        <v>56490.293999999994</v>
      </c>
      <c r="W17" s="37">
        <f t="shared" si="3"/>
        <v>82176.822</v>
      </c>
    </row>
    <row r="18" spans="2:23" x14ac:dyDescent="0.2">
      <c r="B18" s="38" t="s">
        <v>26</v>
      </c>
      <c r="C18" s="27">
        <v>925</v>
      </c>
      <c r="D18" s="28">
        <v>1330</v>
      </c>
      <c r="E18" s="29">
        <v>945</v>
      </c>
      <c r="F18" s="30">
        <v>1360</v>
      </c>
      <c r="G18" s="27">
        <f t="shared" si="0"/>
        <v>20</v>
      </c>
      <c r="H18" s="28">
        <f t="shared" si="0"/>
        <v>30</v>
      </c>
      <c r="I18" s="31">
        <f t="shared" si="7"/>
        <v>2.1621621621621623E-2</v>
      </c>
      <c r="J18" s="32">
        <f t="shared" si="1"/>
        <v>2.2556390977443608E-2</v>
      </c>
      <c r="L18" s="27"/>
      <c r="M18" s="28"/>
      <c r="N18" s="28">
        <f t="shared" si="4"/>
        <v>20</v>
      </c>
      <c r="O18" s="33">
        <f t="shared" si="4"/>
        <v>30</v>
      </c>
      <c r="Q18" s="34">
        <f t="shared" si="8"/>
        <v>0</v>
      </c>
      <c r="R18" s="35">
        <f t="shared" si="5"/>
        <v>0</v>
      </c>
      <c r="S18" s="34">
        <f t="shared" si="9"/>
        <v>2.1621621621621623E-2</v>
      </c>
      <c r="T18" s="35">
        <f t="shared" si="6"/>
        <v>2.2556390977443608E-2</v>
      </c>
      <c r="V18" s="36">
        <f t="shared" si="2"/>
        <v>948.19409999999993</v>
      </c>
      <c r="W18" s="37">
        <f t="shared" si="3"/>
        <v>1364.5967999999998</v>
      </c>
    </row>
    <row r="19" spans="2:23" ht="13.5" thickBot="1" x14ac:dyDescent="0.25">
      <c r="B19" s="39" t="s">
        <v>27</v>
      </c>
      <c r="C19" s="40">
        <v>4265</v>
      </c>
      <c r="D19" s="41">
        <v>5525</v>
      </c>
      <c r="E19" s="42">
        <v>4405</v>
      </c>
      <c r="F19" s="43">
        <v>5715</v>
      </c>
      <c r="G19" s="40">
        <f t="shared" si="0"/>
        <v>140</v>
      </c>
      <c r="H19" s="41">
        <f t="shared" si="0"/>
        <v>190</v>
      </c>
      <c r="I19" s="44">
        <f t="shared" si="7"/>
        <v>3.2825322391559206E-2</v>
      </c>
      <c r="J19" s="45">
        <f t="shared" si="1"/>
        <v>3.4389140271493215E-2</v>
      </c>
      <c r="L19" s="40">
        <v>119</v>
      </c>
      <c r="M19" s="41">
        <v>162</v>
      </c>
      <c r="N19" s="41">
        <f t="shared" si="4"/>
        <v>21</v>
      </c>
      <c r="O19" s="46">
        <f t="shared" si="4"/>
        <v>28</v>
      </c>
      <c r="Q19" s="47">
        <f t="shared" si="8"/>
        <v>2.7901524032825323E-2</v>
      </c>
      <c r="R19" s="48">
        <f t="shared" si="5"/>
        <v>2.9321266968325793E-2</v>
      </c>
      <c r="S19" s="47">
        <f t="shared" si="9"/>
        <v>4.9237983587338803E-3</v>
      </c>
      <c r="T19" s="48">
        <f t="shared" si="6"/>
        <v>5.0678733031674205E-3</v>
      </c>
      <c r="V19" s="49" t="s">
        <v>28</v>
      </c>
      <c r="W19" s="50" t="s">
        <v>28</v>
      </c>
    </row>
    <row r="20" spans="2:23" ht="13.5" thickBot="1" x14ac:dyDescent="0.25">
      <c r="B20" s="51" t="s">
        <v>29</v>
      </c>
      <c r="C20" s="52">
        <v>1.0033799999999999</v>
      </c>
      <c r="D20" s="52">
        <v>1.0033799999999999</v>
      </c>
      <c r="E20" s="52">
        <v>1.0033799999999999</v>
      </c>
      <c r="F20" s="53">
        <v>1.0033799999999999</v>
      </c>
    </row>
    <row r="27" spans="2:23" x14ac:dyDescent="0.2">
      <c r="L27" s="54"/>
    </row>
  </sheetData>
  <mergeCells count="8">
    <mergeCell ref="Q2:R2"/>
    <mergeCell ref="S2:T2"/>
    <mergeCell ref="C2:D2"/>
    <mergeCell ref="E2:F2"/>
    <mergeCell ref="G2:H2"/>
    <mergeCell ref="I2:J2"/>
    <mergeCell ref="L2:M2"/>
    <mergeCell ref="N2:O2"/>
  </mergeCells>
  <pageMargins left="0.25" right="0.25" top="0.75" bottom="0.75" header="0.3" footer="0.3"/>
  <pageSetup paperSize="9" scale="7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3d190d-3761-465d-9f75-810fa7221e1b" xsi:nil="true"/>
    <lcf76f155ced4ddcb4097134ff3c332f xmlns="f50236b1-99c3-4c57-acb0-51c98e122bf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5E45E0C395C042BA0C5B5D08845721" ma:contentTypeVersion="12" ma:contentTypeDescription="Create a new document." ma:contentTypeScope="" ma:versionID="4da044af398e2f0ae55c0b71b255a315">
  <xsd:schema xmlns:xsd="http://www.w3.org/2001/XMLSchema" xmlns:xs="http://www.w3.org/2001/XMLSchema" xmlns:p="http://schemas.microsoft.com/office/2006/metadata/properties" xmlns:ns2="f50236b1-99c3-4c57-acb0-51c98e122bf2" xmlns:ns3="0767f559-bd12-4c87-a448-65c8642afd75" xmlns:ns4="593d190d-3761-465d-9f75-810fa7221e1b" targetNamespace="http://schemas.microsoft.com/office/2006/metadata/properties" ma:root="true" ma:fieldsID="fc942f0d2c8262c45d008dd38e430c48" ns2:_="" ns3:_="" ns4:_="">
    <xsd:import namespace="f50236b1-99c3-4c57-acb0-51c98e122bf2"/>
    <xsd:import namespace="0767f559-bd12-4c87-a448-65c8642afd75"/>
    <xsd:import namespace="593d190d-3761-465d-9f75-810fa7221e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236b1-99c3-4c57-acb0-51c98e122b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90eed39-d6ad-4e5c-884b-6dd43fdd6f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7f559-bd12-4c87-a448-65c8642afd7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d190d-3761-465d-9f75-810fa7221e1b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6f63049-f1d2-4446-8bea-a9af904b8d13}" ma:internalName="TaxCatchAll" ma:showField="CatchAllData" ma:web="0767f559-bd12-4c87-a448-65c8642afd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11C254-B5D4-4966-A7C7-4FBC5F5F6CDF}">
  <ds:schemaRefs>
    <ds:schemaRef ds:uri="http://schemas.microsoft.com/office/2006/metadata/properties"/>
    <ds:schemaRef ds:uri="http://schemas.microsoft.com/office/infopath/2007/PartnerControls"/>
    <ds:schemaRef ds:uri="593d190d-3761-465d-9f75-810fa7221e1b"/>
    <ds:schemaRef ds:uri="f50236b1-99c3-4c57-acb0-51c98e122bf2"/>
  </ds:schemaRefs>
</ds:datastoreItem>
</file>

<file path=customXml/itemProps2.xml><?xml version="1.0" encoding="utf-8"?>
<ds:datastoreItem xmlns:ds="http://schemas.openxmlformats.org/officeDocument/2006/customXml" ds:itemID="{32CE66EA-1703-4346-A190-F86232CB28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0236b1-99c3-4c57-acb0-51c98e122bf2"/>
    <ds:schemaRef ds:uri="0767f559-bd12-4c87-a448-65c8642afd75"/>
    <ds:schemaRef ds:uri="593d190d-3761-465d-9f75-810fa7221e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273837-E0B2-4D15-9565-EE15691DCB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NFF change 2022-23 to 23-24</vt:lpstr>
      <vt:lpstr>'NFF change 2022-23 to 23-24'!Print_Area</vt:lpstr>
    </vt:vector>
  </TitlesOfParts>
  <Manager/>
  <Company>Solihull Metropolitan Borough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Fenton, Stephen (Childrens Services - Solihull MBC)</dc:creator>
  <cp:keywords/>
  <dc:description/>
  <cp:lastModifiedBy>Suzanna Corrigan (Solihull MBC)</cp:lastModifiedBy>
  <cp:revision/>
  <dcterms:created xsi:type="dcterms:W3CDTF">2022-08-31T12:12:20Z</dcterms:created>
  <dcterms:modified xsi:type="dcterms:W3CDTF">2022-11-30T13:03:26Z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0x010100895E45E0C395C042BA0C5B5D08845721</vt:lpwstr>
  </property>
  <property fmtid="{D5CDD505-2E9C-101B-9397-08002B2CF9AE}" pid="3" name="MediaServiceImageTags">
    <vt:lpwstr/>
  </property>
</Properties>
</file>