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Research\SHARED\Budgets\Temp Scratch\"/>
    </mc:Choice>
  </mc:AlternateContent>
  <xr:revisionPtr revIDLastSave="2" documentId="13_ncr:1_{4D7A0C11-ECBD-4523-87E4-9C81697F7866}" xr6:coauthVersionLast="47" xr6:coauthVersionMax="47" xr10:uidLastSave="{162C44A5-85D1-475E-A49D-5845E75E24DA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Sheet1!$1:$32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" l="1"/>
  <c r="E15" i="1" l="1"/>
  <c r="E20" i="1"/>
  <c r="E8" i="1"/>
  <c r="C26" i="1" l="1"/>
  <c r="C18" i="1"/>
  <c r="C12" i="1"/>
  <c r="C27" i="1" l="1"/>
  <c r="C32" i="1" s="1"/>
  <c r="F15" i="1" l="1"/>
  <c r="B26" i="1" l="1"/>
  <c r="B18" i="1"/>
  <c r="B12" i="1"/>
  <c r="B27" i="1" l="1"/>
  <c r="B32" i="1" s="1"/>
  <c r="F23" i="1"/>
  <c r="F22" i="1"/>
  <c r="F20" i="1"/>
  <c r="D26" i="1"/>
  <c r="F21" i="1"/>
  <c r="F24" i="1"/>
  <c r="F25" i="1"/>
  <c r="F17" i="1"/>
  <c r="F14" i="1"/>
  <c r="F6" i="1"/>
  <c r="F8" i="1"/>
  <c r="F10" i="1"/>
  <c r="F11" i="1"/>
  <c r="F7" i="1"/>
  <c r="D12" i="1"/>
  <c r="F9" i="1"/>
  <c r="F18" i="1" l="1"/>
  <c r="F26" i="1"/>
  <c r="E12" i="1"/>
  <c r="F5" i="1"/>
  <c r="F12" i="1" s="1"/>
  <c r="E26" i="1"/>
  <c r="D18" i="1"/>
  <c r="D27" i="1" s="1"/>
  <c r="D32" i="1" s="1"/>
  <c r="E18" i="1" l="1"/>
  <c r="E27" i="1" s="1"/>
  <c r="E32" i="1" s="1"/>
  <c r="F27" i="1"/>
  <c r="F32" i="1" s="1"/>
</calcChain>
</file>

<file path=xl/sharedStrings.xml><?xml version="1.0" encoding="utf-8"?>
<sst xmlns="http://schemas.openxmlformats.org/spreadsheetml/2006/main" count="52" uniqueCount="50">
  <si>
    <t>2021-22 High Needs Block Out-turn Statement</t>
  </si>
  <si>
    <t>APPENDIX B</t>
  </si>
  <si>
    <t>Descriptor</t>
  </si>
  <si>
    <t>2019-20 Outturn</t>
  </si>
  <si>
    <t>2020-21
Outturn</t>
  </si>
  <si>
    <t>2021-22
Budget</t>
  </si>
  <si>
    <t>2021-22 Expenditure</t>
  </si>
  <si>
    <t>2021-22
P12 Variance</t>
  </si>
  <si>
    <t>Description</t>
  </si>
  <si>
    <t>Pupil Support Services</t>
  </si>
  <si>
    <t>Other - Special Ed</t>
  </si>
  <si>
    <t>Challenge and support of the quality of provision and outcomes for contracted services, including the impact of statemented provision in all schools and specialist equipment &amp; private speech and occupational therapy. Mediation costs</t>
  </si>
  <si>
    <t>SISS</t>
  </si>
  <si>
    <t xml:space="preserve">The provision of specialist teaching and advisory support for schools and for pupils with SEN; the delivery of non-delegated ARCs at Bishop Wilson, Hatchford Brook and Lyndon Schools. </t>
  </si>
  <si>
    <t>Travellers Children</t>
  </si>
  <si>
    <t>L.A.C.E.S</t>
  </si>
  <si>
    <t>Provides support to Looked After Children in Solihull</t>
  </si>
  <si>
    <t>English Add. Lang.</t>
  </si>
  <si>
    <r>
      <t>The provision of support to schools for pupils with EAL</t>
    </r>
    <r>
      <rPr>
        <sz val="12"/>
        <color indexed="8"/>
        <rFont val="Calibri"/>
        <family val="2"/>
      </rPr>
      <t/>
    </r>
  </si>
  <si>
    <t>Direct Payments - Transport</t>
  </si>
  <si>
    <t>Direct payments/ personal budget for home to school transport</t>
  </si>
  <si>
    <t>Travel Training</t>
  </si>
  <si>
    <t>Travel Training Pupil Support Service</t>
  </si>
  <si>
    <t>Sub-Total</t>
  </si>
  <si>
    <t>Alternative Provision</t>
  </si>
  <si>
    <t>Home Tuition Service</t>
  </si>
  <si>
    <t>The statutory provision of home teaching on medical grounds and duty to provide for children out of school</t>
  </si>
  <si>
    <t>Education Extra</t>
  </si>
  <si>
    <t xml:space="preserve">Education for children not attending school and alternative provision. </t>
  </si>
  <si>
    <t>Alternative Provision  - Solihull Schools</t>
  </si>
  <si>
    <t>Admissions AP</t>
  </si>
  <si>
    <t>Special Needs Education</t>
  </si>
  <si>
    <t>Ind. School fees</t>
  </si>
  <si>
    <t>Fees for placements in independent and non-maintained special schools</t>
  </si>
  <si>
    <t>Post 16 ISP/FE Colleges</t>
  </si>
  <si>
    <t>Top up payments to Independent Specialist Providers and FE Colleges for Post 16 education.</t>
  </si>
  <si>
    <t>Top Up Funding - Out of Borough Schools</t>
  </si>
  <si>
    <t>Top up payments to out of borough schools</t>
  </si>
  <si>
    <t>Top Up Funding - Solihull Schools</t>
  </si>
  <si>
    <t xml:space="preserve">Payments in relation to High Needs Pupils. Will include:
- payments to Solihull schools for Solihull pupils
- payments to other LAs for Solihull pupils attending non Solihull schools
- income in the form of top up funding from other Local Authorities </t>
  </si>
  <si>
    <t>Special School Purchased Places</t>
  </si>
  <si>
    <t>Excludes Castlewood - see below</t>
  </si>
  <si>
    <t>HN - Other</t>
  </si>
  <si>
    <t>Total High Needs - In Year</t>
  </si>
  <si>
    <t>In Year Overspend</t>
  </si>
  <si>
    <t>2020-21 Overspend Carried Forward</t>
  </si>
  <si>
    <t>Place Funding Paid Directly by EFA</t>
  </si>
  <si>
    <t>£566k ARPs, £960k Castlewood,  £217k AP, Post 16 SEN £80k, £494k FE &amp; ILP places</t>
  </si>
  <si>
    <t>TOTAL</t>
  </si>
  <si>
    <t>Accumulated 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</si>
</sst>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13">
    <font>
      <sz val="11"/>
      <color theme="1"/>
      <name val="Calibri"/>
      <family val="2"/>
      <scheme val="minor"/>
    </font>
    <font>
      <sz val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b/>
      <sz val="14"/>
      <color indexed="8"/>
      <name val="Arial"/>
      <family val="2"/>
    </font>
    <font>
      <b/>
      <u/>
      <sz val="14"/>
      <color indexed="8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u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64" fontId="6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horizontal="left" vertical="top" wrapText="1"/>
    </xf>
    <xf numFmtId="164" fontId="6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 vertical="top"/>
    </xf>
    <xf numFmtId="164" fontId="9" fillId="0" borderId="0" xfId="0" applyNumberFormat="1" applyFont="1" applyAlignment="1">
      <alignment horizontal="left" vertical="top"/>
    </xf>
    <xf numFmtId="164" fontId="9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164" fontId="7" fillId="0" borderId="0" xfId="0" applyNumberFormat="1" applyFont="1" applyAlignment="1">
      <alignment horizontal="right" vertical="top" wrapText="1"/>
    </xf>
    <xf numFmtId="164" fontId="7" fillId="2" borderId="11" xfId="0" applyNumberFormat="1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164" fontId="9" fillId="0" borderId="2" xfId="0" applyNumberFormat="1" applyFont="1" applyBorder="1" applyAlignment="1">
      <alignment horizontal="right" vertical="center" wrapText="1" indent="1"/>
    </xf>
    <xf numFmtId="164" fontId="9" fillId="0" borderId="4" xfId="0" applyNumberFormat="1" applyFont="1" applyBorder="1" applyAlignment="1">
      <alignment horizontal="right" vertical="center" indent="1"/>
    </xf>
    <xf numFmtId="164" fontId="9" fillId="0" borderId="0" xfId="0" applyNumberFormat="1" applyFont="1" applyAlignment="1">
      <alignment horizontal="right" vertical="center"/>
    </xf>
    <xf numFmtId="164" fontId="9" fillId="0" borderId="3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164" fontId="7" fillId="0" borderId="3" xfId="0" applyNumberFormat="1" applyFont="1" applyBorder="1" applyAlignment="1">
      <alignment horizontal="left" vertical="center" wrapText="1"/>
    </xf>
    <xf numFmtId="164" fontId="9" fillId="2" borderId="3" xfId="0" applyNumberFormat="1" applyFont="1" applyFill="1" applyBorder="1" applyAlignment="1">
      <alignment horizontal="left" vertical="center" wrapText="1"/>
    </xf>
    <xf numFmtId="164" fontId="9" fillId="0" borderId="13" xfId="0" applyNumberFormat="1" applyFont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left" vertical="center" wrapText="1"/>
    </xf>
    <xf numFmtId="164" fontId="7" fillId="0" borderId="0" xfId="0" applyNumberFormat="1" applyFont="1" applyAlignment="1">
      <alignment horizontal="right" vertical="center"/>
    </xf>
    <xf numFmtId="164" fontId="10" fillId="2" borderId="10" xfId="0" applyNumberFormat="1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164" fontId="7" fillId="0" borderId="8" xfId="0" applyNumberFormat="1" applyFont="1" applyBorder="1" applyAlignment="1">
      <alignment horizontal="right" vertical="center" wrapText="1" indent="1"/>
    </xf>
    <xf numFmtId="164" fontId="7" fillId="0" borderId="9" xfId="0" applyNumberFormat="1" applyFont="1" applyBorder="1" applyAlignment="1">
      <alignment horizontal="right" vertical="center" indent="1"/>
    </xf>
    <xf numFmtId="164" fontId="7" fillId="0" borderId="12" xfId="0" applyNumberFormat="1" applyFont="1" applyBorder="1" applyAlignment="1">
      <alignment horizontal="left" vertical="center" wrapText="1"/>
    </xf>
    <xf numFmtId="164" fontId="9" fillId="0" borderId="2" xfId="0" applyNumberFormat="1" applyFont="1" applyBorder="1" applyAlignment="1">
      <alignment horizontal="right" vertical="center" indent="1"/>
    </xf>
    <xf numFmtId="164" fontId="11" fillId="0" borderId="3" xfId="0" applyNumberFormat="1" applyFont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164" fontId="12" fillId="2" borderId="8" xfId="0" applyNumberFormat="1" applyFont="1" applyFill="1" applyBorder="1" applyAlignment="1">
      <alignment horizontal="right" vertical="center" wrapText="1"/>
    </xf>
    <xf numFmtId="164" fontId="12" fillId="2" borderId="9" xfId="0" applyNumberFormat="1" applyFont="1" applyFill="1" applyBorder="1" applyAlignment="1">
      <alignment horizontal="right" vertical="center"/>
    </xf>
    <xf numFmtId="164" fontId="10" fillId="2" borderId="12" xfId="0" applyNumberFormat="1" applyFont="1" applyFill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right" vertical="center" wrapText="1" indent="1"/>
    </xf>
    <xf numFmtId="164" fontId="7" fillId="0" borderId="6" xfId="0" applyNumberFormat="1" applyFont="1" applyBorder="1" applyAlignment="1">
      <alignment horizontal="right" vertical="center" indent="1"/>
    </xf>
    <xf numFmtId="0" fontId="7" fillId="2" borderId="22" xfId="0" applyFont="1" applyFill="1" applyBorder="1" applyAlignment="1">
      <alignment horizontal="left" vertical="center" wrapText="1"/>
    </xf>
    <xf numFmtId="164" fontId="7" fillId="2" borderId="23" xfId="0" applyNumberFormat="1" applyFont="1" applyFill="1" applyBorder="1" applyAlignment="1">
      <alignment horizontal="right" vertical="center" wrapText="1" indent="1"/>
    </xf>
    <xf numFmtId="164" fontId="7" fillId="2" borderId="24" xfId="0" applyNumberFormat="1" applyFont="1" applyFill="1" applyBorder="1" applyAlignment="1">
      <alignment horizontal="right" vertical="center" indent="1"/>
    </xf>
    <xf numFmtId="0" fontId="7" fillId="0" borderId="18" xfId="0" applyFont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top" wrapText="1"/>
    </xf>
    <xf numFmtId="0" fontId="7" fillId="2" borderId="16" xfId="0" applyFont="1" applyFill="1" applyBorder="1" applyAlignment="1">
      <alignment horizontal="left" vertical="top" wrapText="1"/>
    </xf>
    <xf numFmtId="0" fontId="7" fillId="2" borderId="17" xfId="0" applyFont="1" applyFill="1" applyBorder="1" applyAlignment="1">
      <alignment horizontal="left" vertical="top" wrapText="1"/>
    </xf>
    <xf numFmtId="0" fontId="7" fillId="2" borderId="19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39"/>
  <sheetViews>
    <sheetView tabSelected="1" showWhiteSpace="0" zoomScale="80" zoomScaleNormal="80" workbookViewId="0">
      <pane ySplit="3" topLeftCell="A4" activePane="bottomLeft" state="frozen"/>
      <selection pane="bottomLeft" activeCell="A3" sqref="A3:H3"/>
    </sheetView>
  </sheetViews>
  <sheetFormatPr defaultRowHeight="14.25"/>
  <cols>
    <col min="1" max="1" width="51.5703125" style="8" customWidth="1"/>
    <col min="2" max="3" width="17.42578125" style="8" customWidth="1"/>
    <col min="4" max="4" width="16.5703125" style="8" customWidth="1"/>
    <col min="5" max="5" width="16.7109375" style="8" customWidth="1"/>
    <col min="6" max="6" width="18.140625" style="11" customWidth="1"/>
    <col min="7" max="7" width="2.28515625" style="9" customWidth="1"/>
    <col min="8" max="8" width="95.42578125" style="8" customWidth="1"/>
    <col min="9" max="9" width="2.140625" style="3" customWidth="1"/>
    <col min="10" max="16384" width="9.140625" style="3"/>
  </cols>
  <sheetData>
    <row r="1" spans="1:9" ht="18">
      <c r="A1" s="1" t="s">
        <v>0</v>
      </c>
      <c r="B1" s="12"/>
      <c r="C1" s="12"/>
      <c r="D1" s="12"/>
      <c r="E1" s="12"/>
      <c r="F1" s="13"/>
      <c r="G1" s="14"/>
      <c r="H1" s="2" t="s">
        <v>1</v>
      </c>
      <c r="I1" s="15"/>
    </row>
    <row r="2" spans="1:9" ht="15" thickBot="1">
      <c r="A2" s="16"/>
      <c r="B2" s="16"/>
      <c r="C2" s="16"/>
      <c r="D2" s="16"/>
      <c r="E2" s="16"/>
      <c r="F2" s="13"/>
      <c r="G2" s="14"/>
      <c r="H2" s="16"/>
      <c r="I2" s="15"/>
    </row>
    <row r="3" spans="1:9" s="4" customFormat="1" ht="28.5" thickBot="1">
      <c r="A3" s="53" t="s">
        <v>2</v>
      </c>
      <c r="B3" s="54" t="s">
        <v>3</v>
      </c>
      <c r="C3" s="54" t="s">
        <v>4</v>
      </c>
      <c r="D3" s="54" t="s">
        <v>5</v>
      </c>
      <c r="E3" s="54" t="s">
        <v>6</v>
      </c>
      <c r="F3" s="55" t="s">
        <v>7</v>
      </c>
      <c r="G3" s="56"/>
      <c r="H3" s="34" t="s">
        <v>8</v>
      </c>
    </row>
    <row r="4" spans="1:9" s="4" customFormat="1" ht="15">
      <c r="A4" s="47" t="s">
        <v>9</v>
      </c>
      <c r="B4" s="48"/>
      <c r="C4" s="48"/>
      <c r="D4" s="48"/>
      <c r="E4" s="48"/>
      <c r="F4" s="49"/>
      <c r="G4" s="17"/>
      <c r="H4" s="18"/>
    </row>
    <row r="5" spans="1:9" s="5" customFormat="1" ht="42.75">
      <c r="A5" s="19" t="s">
        <v>10</v>
      </c>
      <c r="B5" s="20">
        <v>1031408</v>
      </c>
      <c r="C5" s="20">
        <v>1530931</v>
      </c>
      <c r="D5" s="20">
        <v>1824000</v>
      </c>
      <c r="E5" s="20">
        <v>1607639</v>
      </c>
      <c r="F5" s="21">
        <f t="shared" ref="F5:F11" si="0">E5-D5</f>
        <v>-216361</v>
      </c>
      <c r="G5" s="22"/>
      <c r="H5" s="23" t="s">
        <v>11</v>
      </c>
      <c r="I5" s="24"/>
    </row>
    <row r="6" spans="1:9" s="5" customFormat="1" ht="28.5">
      <c r="A6" s="19" t="s">
        <v>12</v>
      </c>
      <c r="B6" s="20">
        <v>2136976</v>
      </c>
      <c r="C6" s="20">
        <v>2155916</v>
      </c>
      <c r="D6" s="20">
        <v>2270890</v>
      </c>
      <c r="E6" s="20">
        <v>2027679</v>
      </c>
      <c r="F6" s="21">
        <f t="shared" si="0"/>
        <v>-243211</v>
      </c>
      <c r="G6" s="22"/>
      <c r="H6" s="23" t="s">
        <v>13</v>
      </c>
      <c r="I6" s="24"/>
    </row>
    <row r="7" spans="1:9" s="5" customFormat="1">
      <c r="A7" s="19" t="s">
        <v>14</v>
      </c>
      <c r="B7" s="20">
        <v>37035</v>
      </c>
      <c r="C7" s="20">
        <v>55721</v>
      </c>
      <c r="D7" s="20">
        <v>55270</v>
      </c>
      <c r="E7" s="20">
        <v>55370</v>
      </c>
      <c r="F7" s="21">
        <f t="shared" si="0"/>
        <v>100</v>
      </c>
      <c r="G7" s="22"/>
      <c r="H7" s="23"/>
      <c r="I7" s="24"/>
    </row>
    <row r="8" spans="1:9" s="5" customFormat="1">
      <c r="A8" s="19" t="s">
        <v>15</v>
      </c>
      <c r="B8" s="20">
        <v>321854</v>
      </c>
      <c r="C8" s="20">
        <v>338711</v>
      </c>
      <c r="D8" s="20">
        <v>359660</v>
      </c>
      <c r="E8" s="20">
        <f>230983+147473</f>
        <v>378456</v>
      </c>
      <c r="F8" s="21">
        <f t="shared" si="0"/>
        <v>18796</v>
      </c>
      <c r="G8" s="22"/>
      <c r="H8" s="23" t="s">
        <v>16</v>
      </c>
      <c r="I8" s="24"/>
    </row>
    <row r="9" spans="1:9" s="5" customFormat="1">
      <c r="A9" s="19" t="s">
        <v>17</v>
      </c>
      <c r="B9" s="20">
        <v>185901</v>
      </c>
      <c r="C9" s="20">
        <v>162712</v>
      </c>
      <c r="D9" s="20">
        <v>190000</v>
      </c>
      <c r="E9" s="20">
        <v>177427</v>
      </c>
      <c r="F9" s="21">
        <f t="shared" si="0"/>
        <v>-12573</v>
      </c>
      <c r="G9" s="22"/>
      <c r="H9" s="23" t="s">
        <v>18</v>
      </c>
      <c r="I9" s="24"/>
    </row>
    <row r="10" spans="1:9" s="5" customFormat="1">
      <c r="A10" s="19" t="s">
        <v>19</v>
      </c>
      <c r="B10" s="20">
        <v>157813</v>
      </c>
      <c r="C10" s="20">
        <v>131824</v>
      </c>
      <c r="D10" s="20">
        <v>160000</v>
      </c>
      <c r="E10" s="20">
        <v>230664</v>
      </c>
      <c r="F10" s="21">
        <f t="shared" si="0"/>
        <v>70664</v>
      </c>
      <c r="G10" s="22"/>
      <c r="H10" s="23" t="s">
        <v>20</v>
      </c>
      <c r="I10" s="24"/>
    </row>
    <row r="11" spans="1:9" s="5" customFormat="1">
      <c r="A11" s="19" t="s">
        <v>21</v>
      </c>
      <c r="B11" s="20">
        <v>183490</v>
      </c>
      <c r="C11" s="20">
        <v>208742</v>
      </c>
      <c r="D11" s="20">
        <v>210000</v>
      </c>
      <c r="E11" s="20">
        <v>241690</v>
      </c>
      <c r="F11" s="21">
        <f t="shared" si="0"/>
        <v>31690</v>
      </c>
      <c r="G11" s="22"/>
      <c r="H11" s="23" t="s">
        <v>22</v>
      </c>
      <c r="I11" s="24"/>
    </row>
    <row r="12" spans="1:9" s="5" customFormat="1" ht="15.75" thickBot="1">
      <c r="A12" s="46" t="s">
        <v>23</v>
      </c>
      <c r="B12" s="41">
        <f>SUM(B5:B11)</f>
        <v>4054477</v>
      </c>
      <c r="C12" s="41">
        <f>SUM(C5:C11)</f>
        <v>4584557</v>
      </c>
      <c r="D12" s="41">
        <f>SUM(D5:D11)</f>
        <v>5069820</v>
      </c>
      <c r="E12" s="41">
        <f>SUM(E5:E11)</f>
        <v>4718925</v>
      </c>
      <c r="F12" s="42">
        <f>SUM(F5:F11)</f>
        <v>-350895</v>
      </c>
      <c r="G12" s="22"/>
      <c r="H12" s="25"/>
      <c r="I12" s="24"/>
    </row>
    <row r="13" spans="1:9" s="5" customFormat="1" ht="15">
      <c r="A13" s="50" t="s">
        <v>24</v>
      </c>
      <c r="B13" s="51"/>
      <c r="C13" s="51"/>
      <c r="D13" s="51"/>
      <c r="E13" s="51"/>
      <c r="F13" s="52"/>
      <c r="G13" s="22"/>
      <c r="H13" s="26"/>
      <c r="I13" s="24"/>
    </row>
    <row r="14" spans="1:9" s="5" customFormat="1" ht="28.5">
      <c r="A14" s="19" t="s">
        <v>25</v>
      </c>
      <c r="B14" s="20">
        <v>336802</v>
      </c>
      <c r="C14" s="20">
        <v>254818</v>
      </c>
      <c r="D14" s="20">
        <v>350000</v>
      </c>
      <c r="E14" s="20">
        <v>208888</v>
      </c>
      <c r="F14" s="21">
        <f t="shared" ref="F14:F17" si="1">E14-D14</f>
        <v>-141112</v>
      </c>
      <c r="G14" s="22"/>
      <c r="H14" s="23" t="s">
        <v>26</v>
      </c>
      <c r="I14" s="24"/>
    </row>
    <row r="15" spans="1:9" s="5" customFormat="1">
      <c r="A15" s="19" t="s">
        <v>27</v>
      </c>
      <c r="B15" s="20">
        <v>157481</v>
      </c>
      <c r="C15" s="20">
        <v>359487</v>
      </c>
      <c r="D15" s="20">
        <v>249780</v>
      </c>
      <c r="E15" s="20">
        <f>273517+71248</f>
        <v>344765</v>
      </c>
      <c r="F15" s="21">
        <f t="shared" si="1"/>
        <v>94985</v>
      </c>
      <c r="G15" s="22"/>
      <c r="H15" s="23" t="s">
        <v>28</v>
      </c>
      <c r="I15" s="24"/>
    </row>
    <row r="16" spans="1:9" s="5" customFormat="1">
      <c r="A16" s="19" t="s">
        <v>29</v>
      </c>
      <c r="B16" s="20">
        <v>2893792</v>
      </c>
      <c r="C16" s="20">
        <v>2386241</v>
      </c>
      <c r="D16" s="20">
        <v>2618890</v>
      </c>
      <c r="E16" s="20">
        <v>2931955</v>
      </c>
      <c r="F16" s="21">
        <f>E16-D16</f>
        <v>313065</v>
      </c>
      <c r="G16" s="22"/>
      <c r="H16" s="23"/>
      <c r="I16" s="24"/>
    </row>
    <row r="17" spans="1:9" s="5" customFormat="1">
      <c r="A17" s="19" t="s">
        <v>30</v>
      </c>
      <c r="B17" s="20">
        <v>1000</v>
      </c>
      <c r="C17" s="20">
        <v>0</v>
      </c>
      <c r="D17" s="20">
        <v>20000</v>
      </c>
      <c r="E17" s="20">
        <v>0</v>
      </c>
      <c r="F17" s="21">
        <f t="shared" si="1"/>
        <v>-20000</v>
      </c>
      <c r="G17" s="22"/>
      <c r="H17" s="23"/>
      <c r="I17" s="24"/>
    </row>
    <row r="18" spans="1:9" s="5" customFormat="1" ht="15.75" thickBot="1">
      <c r="A18" s="46" t="s">
        <v>23</v>
      </c>
      <c r="B18" s="41">
        <f>SUM(B14:B17)</f>
        <v>3389075</v>
      </c>
      <c r="C18" s="41">
        <f>SUM(C14:C17)</f>
        <v>3000546</v>
      </c>
      <c r="D18" s="41">
        <f>SUM(D14:D17)</f>
        <v>3238670</v>
      </c>
      <c r="E18" s="41">
        <f>SUM(E14:E17)</f>
        <v>3485608</v>
      </c>
      <c r="F18" s="42">
        <f>SUM(F14:F17)</f>
        <v>246938</v>
      </c>
      <c r="G18" s="22"/>
      <c r="H18" s="25"/>
      <c r="I18" s="24"/>
    </row>
    <row r="19" spans="1:9" s="5" customFormat="1" ht="15">
      <c r="A19" s="50" t="s">
        <v>31</v>
      </c>
      <c r="B19" s="51"/>
      <c r="C19" s="51"/>
      <c r="D19" s="51"/>
      <c r="E19" s="51"/>
      <c r="F19" s="52"/>
      <c r="G19" s="22"/>
      <c r="H19" s="26"/>
      <c r="I19" s="24"/>
    </row>
    <row r="20" spans="1:9" s="5" customFormat="1">
      <c r="A20" s="19" t="s">
        <v>32</v>
      </c>
      <c r="B20" s="20">
        <v>7044937</v>
      </c>
      <c r="C20" s="20">
        <v>6256117</v>
      </c>
      <c r="D20" s="20">
        <v>4197270</v>
      </c>
      <c r="E20" s="20">
        <f>6674192+105279.11</f>
        <v>6779471.1100000003</v>
      </c>
      <c r="F20" s="21">
        <f t="shared" ref="F20:F25" si="2">E20-D20</f>
        <v>2582201.1100000003</v>
      </c>
      <c r="G20" s="22"/>
      <c r="H20" s="23" t="s">
        <v>33</v>
      </c>
      <c r="I20" s="24"/>
    </row>
    <row r="21" spans="1:9" s="5" customFormat="1">
      <c r="A21" s="19" t="s">
        <v>34</v>
      </c>
      <c r="B21" s="20">
        <v>1305874</v>
      </c>
      <c r="C21" s="20">
        <v>1890895</v>
      </c>
      <c r="D21" s="20">
        <v>1900000</v>
      </c>
      <c r="E21" s="20">
        <v>2007346</v>
      </c>
      <c r="F21" s="21">
        <f t="shared" si="2"/>
        <v>107346</v>
      </c>
      <c r="G21" s="22"/>
      <c r="H21" s="23" t="s">
        <v>35</v>
      </c>
      <c r="I21" s="24"/>
    </row>
    <row r="22" spans="1:9" s="5" customFormat="1">
      <c r="A22" s="19" t="s">
        <v>36</v>
      </c>
      <c r="B22" s="20">
        <v>1745211</v>
      </c>
      <c r="C22" s="20">
        <v>1964107</v>
      </c>
      <c r="D22" s="20">
        <v>2015000</v>
      </c>
      <c r="E22" s="20">
        <v>2216479</v>
      </c>
      <c r="F22" s="21">
        <f t="shared" si="2"/>
        <v>201479</v>
      </c>
      <c r="G22" s="22"/>
      <c r="H22" s="27" t="s">
        <v>37</v>
      </c>
      <c r="I22" s="24"/>
    </row>
    <row r="23" spans="1:9" s="5" customFormat="1" ht="57">
      <c r="A23" s="19" t="s">
        <v>38</v>
      </c>
      <c r="B23" s="20">
        <v>7045120</v>
      </c>
      <c r="C23" s="20">
        <v>7719435</v>
      </c>
      <c r="D23" s="20">
        <v>8629630</v>
      </c>
      <c r="E23" s="20">
        <v>9436338</v>
      </c>
      <c r="F23" s="21">
        <f t="shared" si="2"/>
        <v>806708</v>
      </c>
      <c r="G23" s="22"/>
      <c r="H23" s="27" t="s">
        <v>39</v>
      </c>
      <c r="I23" s="24"/>
    </row>
    <row r="24" spans="1:9" s="5" customFormat="1">
      <c r="A24" s="19" t="s">
        <v>40</v>
      </c>
      <c r="B24" s="20">
        <v>5406938</v>
      </c>
      <c r="C24" s="20">
        <v>5983959</v>
      </c>
      <c r="D24" s="20">
        <v>6000000</v>
      </c>
      <c r="E24" s="20">
        <v>6312113</v>
      </c>
      <c r="F24" s="21">
        <f t="shared" si="2"/>
        <v>312113</v>
      </c>
      <c r="G24" s="22"/>
      <c r="H24" s="23" t="s">
        <v>41</v>
      </c>
      <c r="I24" s="24"/>
    </row>
    <row r="25" spans="1:9" s="5" customFormat="1">
      <c r="A25" s="19" t="s">
        <v>42</v>
      </c>
      <c r="B25" s="20">
        <v>26739</v>
      </c>
      <c r="C25" s="20">
        <v>75614</v>
      </c>
      <c r="D25" s="20">
        <v>106020</v>
      </c>
      <c r="E25" s="20">
        <v>151080</v>
      </c>
      <c r="F25" s="21">
        <f t="shared" si="2"/>
        <v>45060</v>
      </c>
      <c r="G25" s="22"/>
      <c r="H25" s="28"/>
      <c r="I25" s="24"/>
    </row>
    <row r="26" spans="1:9" s="5" customFormat="1" ht="15.75" thickBot="1">
      <c r="A26" s="46" t="s">
        <v>23</v>
      </c>
      <c r="B26" s="41">
        <f>SUM(B20:B25)</f>
        <v>22574819</v>
      </c>
      <c r="C26" s="41">
        <f>SUM(C20:C25)</f>
        <v>23890127</v>
      </c>
      <c r="D26" s="41">
        <f>SUM(D20:D25)</f>
        <v>22847920</v>
      </c>
      <c r="E26" s="41">
        <f>SUM(E20:E25)</f>
        <v>26902827.109999999</v>
      </c>
      <c r="F26" s="42">
        <f>SUM(F20:F25)</f>
        <v>4054907.1100000003</v>
      </c>
      <c r="G26" s="22"/>
      <c r="H26" s="25"/>
      <c r="I26" s="24"/>
    </row>
    <row r="27" spans="1:9" s="6" customFormat="1" ht="15.75" thickBot="1">
      <c r="A27" s="43" t="s">
        <v>43</v>
      </c>
      <c r="B27" s="44">
        <f>B26+B18+B12+B28</f>
        <v>30018371</v>
      </c>
      <c r="C27" s="44">
        <f>C26+C18+C12+C28</f>
        <v>31475230</v>
      </c>
      <c r="D27" s="44">
        <f>D26+D18+D12+D28</f>
        <v>31156410</v>
      </c>
      <c r="E27" s="44">
        <f>E26+E18+E12</f>
        <v>35107360.109999999</v>
      </c>
      <c r="F27" s="45">
        <f>F26+F18+F12</f>
        <v>3950950.1100000003</v>
      </c>
      <c r="G27" s="29"/>
      <c r="H27" s="30" t="s">
        <v>44</v>
      </c>
    </row>
    <row r="28" spans="1:9" s="5" customFormat="1" ht="15.75" thickBot="1">
      <c r="A28" s="31" t="s">
        <v>45</v>
      </c>
      <c r="B28" s="32"/>
      <c r="C28" s="32"/>
      <c r="D28" s="32"/>
      <c r="E28" s="32">
        <v>9141000</v>
      </c>
      <c r="F28" s="33"/>
      <c r="G28" s="22"/>
      <c r="H28" s="34"/>
      <c r="I28" s="24"/>
    </row>
    <row r="29" spans="1:9">
      <c r="A29" s="7"/>
      <c r="B29" s="7"/>
      <c r="C29" s="7"/>
      <c r="D29" s="7"/>
      <c r="E29" s="7"/>
      <c r="F29" s="7"/>
      <c r="G29" s="7"/>
      <c r="H29" s="7"/>
    </row>
    <row r="30" spans="1:9" s="5" customFormat="1">
      <c r="A30" s="19" t="s">
        <v>46</v>
      </c>
      <c r="B30" s="20">
        <v>2320640</v>
      </c>
      <c r="C30" s="20">
        <v>2364835</v>
      </c>
      <c r="D30" s="20">
        <v>2317000</v>
      </c>
      <c r="E30" s="20">
        <v>2317000</v>
      </c>
      <c r="F30" s="35">
        <v>0</v>
      </c>
      <c r="G30" s="22"/>
      <c r="H30" s="36" t="s">
        <v>47</v>
      </c>
      <c r="I30" s="24"/>
    </row>
    <row r="31" spans="1:9" s="7" customFormat="1" ht="15" thickBot="1"/>
    <row r="32" spans="1:9" ht="15.75" thickBot="1">
      <c r="A32" s="37" t="s">
        <v>48</v>
      </c>
      <c r="B32" s="38">
        <f>B30+B27</f>
        <v>32339011</v>
      </c>
      <c r="C32" s="38">
        <f>C30+C27</f>
        <v>33840065</v>
      </c>
      <c r="D32" s="38">
        <f>D30+D27</f>
        <v>33473410</v>
      </c>
      <c r="E32" s="38">
        <f>E30+E28+E27</f>
        <v>46565360.109999999</v>
      </c>
      <c r="F32" s="39">
        <f>F27+E28</f>
        <v>13091950.109999999</v>
      </c>
      <c r="H32" s="40" t="s">
        <v>49</v>
      </c>
    </row>
    <row r="34" spans="3:5">
      <c r="D34" s="10"/>
    </row>
    <row r="35" spans="3:5">
      <c r="E35" s="10"/>
    </row>
    <row r="36" spans="3:5">
      <c r="C36" s="10"/>
    </row>
    <row r="38" spans="3:5">
      <c r="C38" s="10"/>
    </row>
    <row r="39" spans="3:5">
      <c r="C39" s="10"/>
      <c r="E39" s="10"/>
    </row>
  </sheetData>
  <mergeCells count="3">
    <mergeCell ref="A4:F4"/>
    <mergeCell ref="A13:F13"/>
    <mergeCell ref="A19:F19"/>
  </mergeCells>
  <phoneticPr fontId="1" type="noConversion"/>
  <pageMargins left="0.70866141732283472" right="0.70866141732283472" top="0.31496062992125984" bottom="0.27559055118110237" header="0.31496062992125984" footer="0.31496062992125984"/>
  <pageSetup paperSize="9" scale="5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5E45E0C395C042BA0C5B5D08845721" ma:contentTypeVersion="12" ma:contentTypeDescription="Create a new document." ma:contentTypeScope="" ma:versionID="4da044af398e2f0ae55c0b71b255a315">
  <xsd:schema xmlns:xsd="http://www.w3.org/2001/XMLSchema" xmlns:xs="http://www.w3.org/2001/XMLSchema" xmlns:p="http://schemas.microsoft.com/office/2006/metadata/properties" xmlns:ns2="f50236b1-99c3-4c57-acb0-51c98e122bf2" xmlns:ns3="0767f559-bd12-4c87-a448-65c8642afd75" xmlns:ns4="593d190d-3761-465d-9f75-810fa7221e1b" targetNamespace="http://schemas.microsoft.com/office/2006/metadata/properties" ma:root="true" ma:fieldsID="fc942f0d2c8262c45d008dd38e430c48" ns2:_="" ns3:_="" ns4:_="">
    <xsd:import namespace="f50236b1-99c3-4c57-acb0-51c98e122bf2"/>
    <xsd:import namespace="0767f559-bd12-4c87-a448-65c8642afd75"/>
    <xsd:import namespace="593d190d-3761-465d-9f75-810fa7221e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0236b1-99c3-4c57-acb0-51c98e122b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590eed39-d6ad-4e5c-884b-6dd43fdd6f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7f559-bd12-4c87-a448-65c8642afd7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3d190d-3761-465d-9f75-810fa7221e1b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b6f63049-f1d2-4446-8bea-a9af904b8d13}" ma:internalName="TaxCatchAll" ma:showField="CatchAllData" ma:web="0767f559-bd12-4c87-a448-65c8642afd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93d190d-3761-465d-9f75-810fa7221e1b" xsi:nil="true"/>
    <lcf76f155ced4ddcb4097134ff3c332f xmlns="f50236b1-99c3-4c57-acb0-51c98e122bf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377F6A-4874-4F63-8992-A7F7FD263EBB}"/>
</file>

<file path=customXml/itemProps2.xml><?xml version="1.0" encoding="utf-8"?>
<ds:datastoreItem xmlns:ds="http://schemas.openxmlformats.org/officeDocument/2006/customXml" ds:itemID="{6677324D-87AB-4501-AE8D-209FBAA28E6C}"/>
</file>

<file path=customXml/itemProps3.xml><?xml version="1.0" encoding="utf-8"?>
<ds:datastoreItem xmlns:ds="http://schemas.openxmlformats.org/officeDocument/2006/customXml" ds:itemID="{948F98F7-C472-4B6B-9230-3B174149B0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Jeannette</dc:creator>
  <cp:keywords/>
  <dc:description/>
  <cp:lastModifiedBy>Fenton, Stephen (Childrens Services - Solihull MBC)</cp:lastModifiedBy>
  <cp:revision/>
  <dcterms:created xsi:type="dcterms:W3CDTF">2011-11-08T23:31:18Z</dcterms:created>
  <dcterms:modified xsi:type="dcterms:W3CDTF">2022-05-16T15:34:35Z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0x010100895E45E0C395C042BA0C5B5D08845721</vt:lpwstr>
  </property>
  <property fmtid="{D5CDD505-2E9C-101B-9397-08002B2CF9AE}" pid="3" name="MediaServiceImageTags">
    <vt:lpwstr/>
  </property>
</Properties>
</file>